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HPC 2020\FINANCIALS\2024-2025\Precept-budget agreed at meeting 16.1.24\"/>
    </mc:Choice>
  </mc:AlternateContent>
  <xr:revisionPtr revIDLastSave="0" documentId="8_{B664EF83-6D16-4FC5-96CB-0017979EA1F6}" xr6:coauthVersionLast="47" xr6:coauthVersionMax="47" xr10:uidLastSave="{00000000-0000-0000-0000-000000000000}"/>
  <bookViews>
    <workbookView xWindow="-120" yWindow="-120" windowWidth="24240" windowHeight="13140" tabRatio="759" xr2:uid="{00000000-000D-0000-FFFF-FFFF00000000}"/>
  </bookViews>
  <sheets>
    <sheet name="2024-25" sheetId="7" r:id="rId1"/>
    <sheet name="Data" sheetId="2" state="hidden" r:id="rId2"/>
  </sheets>
  <externalReferences>
    <externalReference r:id="rId3"/>
    <externalReference r:id="rId4"/>
  </externalReferences>
  <definedNames>
    <definedName name="_xlnm.Print_Area" localSheetId="0">'2024-25'!$A$1:$H$59</definedName>
    <definedName name="_xlnm.Print_Area" localSheetId="1">Data!$A$1:$B$80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7" l="1"/>
  <c r="C15" i="7"/>
  <c r="E23" i="7"/>
  <c r="F51" i="7" s="1"/>
  <c r="C17" i="7"/>
  <c r="C49" i="7" s="1"/>
  <c r="C51" i="7" l="1"/>
  <c r="C53" i="7" s="1"/>
  <c r="C19" i="7" l="1"/>
  <c r="E27" i="7" s="1"/>
  <c r="E29" i="7" s="1"/>
  <c r="P80" i="2"/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8" i="2"/>
  <c r="I80" i="2" l="1"/>
  <c r="H80" i="2" l="1"/>
  <c r="O80" i="2" l="1"/>
  <c r="O85" i="2" s="1"/>
  <c r="C21" i="7" l="1"/>
  <c r="E31" i="7" s="1"/>
  <c r="F80" i="2"/>
  <c r="G80" i="2" l="1"/>
  <c r="N80" i="2" l="1"/>
  <c r="E80" i="2" l="1"/>
  <c r="M80" i="2"/>
  <c r="F49" i="7" l="1"/>
  <c r="F57" i="7" l="1"/>
  <c r="H49" i="7"/>
  <c r="E25" i="7"/>
  <c r="L9" i="2" l="1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8" i="2"/>
  <c r="L80" i="2" l="1"/>
  <c r="D80" i="2" l="1"/>
  <c r="K80" i="2"/>
  <c r="F27" i="7" l="1"/>
  <c r="C80" i="2"/>
  <c r="J80" i="2" l="1"/>
  <c r="H51" i="7" l="1"/>
  <c r="F31" i="7" l="1"/>
  <c r="F58" i="7" l="1"/>
  <c r="F53" i="7"/>
  <c r="H53" i="7" s="1"/>
  <c r="G53" i="7" l="1"/>
</calcChain>
</file>

<file path=xl/sharedStrings.xml><?xml version="1.0" encoding="utf-8"?>
<sst xmlns="http://schemas.openxmlformats.org/spreadsheetml/2006/main" count="293" uniqueCount="129">
  <si>
    <t xml:space="preserve">The following calculator is provided to assist Parish/Town Councils in setting their Precept following </t>
  </si>
  <si>
    <t xml:space="preserve">the localistion of Council Tax Benefit. </t>
  </si>
  <si>
    <t>Please read the attached notes for more explanation</t>
  </si>
  <si>
    <t>Parish:</t>
  </si>
  <si>
    <t>Note</t>
  </si>
  <si>
    <t>Taxbase</t>
  </si>
  <si>
    <t xml:space="preserve">% </t>
  </si>
  <si>
    <t>Increase</t>
  </si>
  <si>
    <t>Your total funding received from NKDC will be made up of your Precept:</t>
  </si>
  <si>
    <t>Band 'D' equivelant (5 divided by 6)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</si>
  <si>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</si>
  <si>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</si>
  <si>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</si>
  <si>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</si>
  <si>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</si>
  <si>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</si>
  <si>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</si>
  <si>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</si>
  <si>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</si>
  <si>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*This amount needs adding to your previous year expenditure in table below.</t>
  </si>
  <si>
    <t xml:space="preserve">Validation Check - Percentage Increase in Parish Precept as it will appear on the Council Tax Bill </t>
  </si>
  <si>
    <t>Enter the amounts in the white boxes from the accompanying letter</t>
  </si>
  <si>
    <r>
      <t xml:space="preserve">Estimated Parish/Town </t>
    </r>
    <r>
      <rPr>
        <b/>
        <sz val="12"/>
        <color theme="1"/>
        <rFont val="Arial"/>
        <family val="2"/>
      </rPr>
      <t xml:space="preserve">Expenditure </t>
    </r>
  </si>
  <si>
    <r>
      <t xml:space="preserve">Estimated Parish/Town </t>
    </r>
    <r>
      <rPr>
        <b/>
        <sz val="12"/>
        <color theme="1"/>
        <rFont val="Arial"/>
        <family val="2"/>
      </rPr>
      <t>Income</t>
    </r>
  </si>
  <si>
    <t>Non-Lighting Areas - Taxbase</t>
  </si>
  <si>
    <t>Diff</t>
  </si>
  <si>
    <t>Parish</t>
  </si>
  <si>
    <t>Precept</t>
  </si>
  <si>
    <t>Asgarby &amp; Howell</t>
  </si>
  <si>
    <t>Aubourn &amp; Haddington</t>
  </si>
  <si>
    <t>Bracebridge Heath</t>
  </si>
  <si>
    <t>Doddington &amp; Whisby</t>
  </si>
  <si>
    <t>Eagle &amp; Swinethorpe</t>
  </si>
  <si>
    <t>Harmston</t>
  </si>
  <si>
    <t>Metheringham</t>
  </si>
  <si>
    <t>Navenby</t>
  </si>
  <si>
    <t>Nocton</t>
  </si>
  <si>
    <t>North Hykeham</t>
  </si>
  <si>
    <t>North Scarle</t>
  </si>
  <si>
    <t>Skellingthorpe</t>
  </si>
  <si>
    <t>Sleaford</t>
  </si>
  <si>
    <t>Stapleford</t>
  </si>
  <si>
    <t>Thurlby</t>
  </si>
  <si>
    <t>Waddington</t>
  </si>
  <si>
    <t>Welbourn</t>
  </si>
  <si>
    <t>Witham St. Hughs</t>
  </si>
  <si>
    <t>Anwick</t>
  </si>
  <si>
    <t>Ashby,Bloxholm &amp; Temple Bruer</t>
  </si>
  <si>
    <t>Aswarby &amp; Swarby</t>
  </si>
  <si>
    <t>Aunsby &amp; Dembleby</t>
  </si>
  <si>
    <t>Bassingham</t>
  </si>
  <si>
    <t>Beckingham</t>
  </si>
  <si>
    <t>Billinghay</t>
  </si>
  <si>
    <t>Blankney</t>
  </si>
  <si>
    <t>Boothby Graffoe</t>
  </si>
  <si>
    <t>Branston &amp; Mere</t>
  </si>
  <si>
    <t>Brant Broughton &amp; Stragglethorpe</t>
  </si>
  <si>
    <t>Burton Pedwardine</t>
  </si>
  <si>
    <t>Canwick</t>
  </si>
  <si>
    <t>Carlton Le Moorland</t>
  </si>
  <si>
    <t>Coleby</t>
  </si>
  <si>
    <t>Cranwell &amp; Brauncewell</t>
  </si>
  <si>
    <t>Culverthorpe &amp; Kelby</t>
  </si>
  <si>
    <t>Digby</t>
  </si>
  <si>
    <t>Dogdyke</t>
  </si>
  <si>
    <t>Dorrington</t>
  </si>
  <si>
    <t>Dunston</t>
  </si>
  <si>
    <t>Ewerby &amp; Evedon</t>
  </si>
  <si>
    <t>Great Hale</t>
  </si>
  <si>
    <t>Heckington</t>
  </si>
  <si>
    <t>Heighington</t>
  </si>
  <si>
    <t>Helpringham</t>
  </si>
  <si>
    <t>Kirby la Thorpe</t>
  </si>
  <si>
    <t>Leadenham</t>
  </si>
  <si>
    <t>Leasingham &amp; Roxholme</t>
  </si>
  <si>
    <t>Little Hale</t>
  </si>
  <si>
    <t>Martin</t>
  </si>
  <si>
    <t>Newton, Haceby &amp; Walcot</t>
  </si>
  <si>
    <t>North Kyme</t>
  </si>
  <si>
    <t>Norton Disney</t>
  </si>
  <si>
    <t>Osbournby</t>
  </si>
  <si>
    <t>Potterhanworth</t>
  </si>
  <si>
    <t>Rauceby</t>
  </si>
  <si>
    <t>Rowston</t>
  </si>
  <si>
    <t>Ruskington</t>
  </si>
  <si>
    <t>Scopwick</t>
  </si>
  <si>
    <t>Scredington</t>
  </si>
  <si>
    <t>Silk Willoughby</t>
  </si>
  <si>
    <t>South Hykeham</t>
  </si>
  <si>
    <t>South Kyme</t>
  </si>
  <si>
    <t>Swaton</t>
  </si>
  <si>
    <t>Swinderby</t>
  </si>
  <si>
    <t>Thorpe on the Hill</t>
  </si>
  <si>
    <t>Threekingham</t>
  </si>
  <si>
    <t>Timberland</t>
  </si>
  <si>
    <t>Walcott</t>
  </si>
  <si>
    <t>Washingborough</t>
  </si>
  <si>
    <t>Wellingore</t>
  </si>
  <si>
    <t>Wilsford</t>
  </si>
  <si>
    <t>Total for Whole Area</t>
  </si>
  <si>
    <t>Lighting</t>
  </si>
  <si>
    <t>N</t>
  </si>
  <si>
    <t>Y</t>
  </si>
  <si>
    <t>Please select</t>
  </si>
  <si>
    <t>Change</t>
  </si>
  <si>
    <t>£</t>
  </si>
  <si>
    <t>Enter the amounts in the boxes from your Budget Calculations</t>
  </si>
  <si>
    <t>2018/19</t>
  </si>
  <si>
    <t>2019/20</t>
  </si>
  <si>
    <t xml:space="preserve">Total amount to be received by the Parish </t>
  </si>
  <si>
    <t>PRECEPT (Net Budget Requirement) (1 minus 2)</t>
  </si>
  <si>
    <t>Difference in Tax Base (E minus A)</t>
  </si>
  <si>
    <t>For a 0% tax increase the following Precept will need to be set: (E x C)</t>
  </si>
  <si>
    <t>2020/21</t>
  </si>
  <si>
    <t>19/20 grant</t>
  </si>
  <si>
    <t>Proposed 20/21</t>
  </si>
  <si>
    <t>2021/22</t>
  </si>
  <si>
    <t>2022/23</t>
  </si>
  <si>
    <t>2023/24</t>
  </si>
  <si>
    <t>2023/24 Tax Base</t>
  </si>
  <si>
    <t>2024/25</t>
  </si>
  <si>
    <t>Kirkby la Thorpe</t>
  </si>
  <si>
    <t>Parish Council Precept Calculator 2024/25</t>
  </si>
  <si>
    <t>Precept set 2023/24</t>
  </si>
  <si>
    <t>2023/24 Band D tax (B divided by A)</t>
  </si>
  <si>
    <t>Total Amount Received for 2023/24 (B)</t>
  </si>
  <si>
    <t>2024/25 Tax Base</t>
  </si>
  <si>
    <t>Additional income to 2023/24 (H - D) *</t>
  </si>
  <si>
    <t>Increase/ (Decrease) from 2023/24 amount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</si>
</sst>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_-&quot;£&quot;* #,##0.0000_-;\-&quot;£&quot;* #,##0.0000_-;_-&quot;£&quot;* &quot;-&quot;??_-;_-@_-"/>
    <numFmt numFmtId="166" formatCode="&quot;£&quot;#,##0.00;[Red]\(&quot;£&quot;#,##0.00\)"/>
  </numFmts>
  <fonts count="1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u/>
      <sz val="18"/>
      <color theme="1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</cellStyleXfs>
  <cellXfs count="14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/>
    <xf numFmtId="0" fontId="9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10" fillId="0" borderId="0" xfId="1" applyFont="1" applyFill="1" applyAlignment="1">
      <alignment horizontal="right"/>
    </xf>
    <xf numFmtId="43" fontId="0" fillId="0" borderId="0" xfId="1" applyFont="1" applyFill="1"/>
    <xf numFmtId="0" fontId="4" fillId="0" borderId="0" xfId="0" applyFont="1" applyAlignment="1">
      <alignment horizontal="center"/>
    </xf>
    <xf numFmtId="164" fontId="0" fillId="0" borderId="0" xfId="2" applyNumberFormat="1" applyFont="1" applyProtection="1"/>
    <xf numFmtId="164" fontId="11" fillId="0" borderId="0" xfId="2" applyNumberFormat="1" applyFont="1" applyProtection="1"/>
    <xf numFmtId="164" fontId="2" fillId="0" borderId="0" xfId="2" applyNumberFormat="1" applyFont="1" applyProtection="1"/>
    <xf numFmtId="164" fontId="2" fillId="2" borderId="2" xfId="2" applyNumberFormat="1" applyFont="1" applyFill="1" applyBorder="1" applyProtection="1"/>
    <xf numFmtId="44" fontId="2" fillId="2" borderId="2" xfId="2" applyFont="1" applyFill="1" applyBorder="1" applyProtection="1"/>
    <xf numFmtId="165" fontId="2" fillId="2" borderId="2" xfId="2" applyNumberFormat="1" applyFont="1" applyFill="1" applyBorder="1" applyProtection="1"/>
    <xf numFmtId="43" fontId="2" fillId="2" borderId="2" xfId="1" applyFont="1" applyFill="1" applyBorder="1" applyProtection="1"/>
    <xf numFmtId="44" fontId="2" fillId="0" borderId="0" xfId="2" applyFont="1" applyProtection="1"/>
    <xf numFmtId="164" fontId="2" fillId="2" borderId="3" xfId="2" applyNumberFormat="1" applyFont="1" applyFill="1" applyBorder="1" applyProtection="1"/>
    <xf numFmtId="4" fontId="0" fillId="5" borderId="2" xfId="0" applyNumberFormat="1" applyFill="1" applyBorder="1"/>
    <xf numFmtId="0" fontId="0" fillId="5" borderId="0" xfId="0" applyFill="1"/>
    <xf numFmtId="0" fontId="4" fillId="5" borderId="0" xfId="0" applyFont="1" applyFill="1"/>
    <xf numFmtId="0" fontId="0" fillId="6" borderId="0" xfId="0" applyFill="1"/>
    <xf numFmtId="0" fontId="4" fillId="6" borderId="0" xfId="0" applyFont="1" applyFill="1"/>
    <xf numFmtId="4" fontId="0" fillId="7" borderId="2" xfId="0" applyNumberFormat="1" applyFill="1" applyBorder="1"/>
    <xf numFmtId="0" fontId="0" fillId="7" borderId="0" xfId="0" applyFill="1"/>
    <xf numFmtId="0" fontId="4" fillId="7" borderId="0" xfId="0" applyFont="1" applyFill="1"/>
    <xf numFmtId="0" fontId="9" fillId="6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43" fontId="10" fillId="0" borderId="8" xfId="1" applyFont="1" applyFill="1" applyBorder="1" applyAlignment="1">
      <alignment horizontal="center"/>
    </xf>
    <xf numFmtId="4" fontId="0" fillId="6" borderId="3" xfId="1" applyNumberFormat="1" applyFont="1" applyFill="1" applyBorder="1"/>
    <xf numFmtId="4" fontId="0" fillId="5" borderId="3" xfId="1" applyNumberFormat="1" applyFont="1" applyFill="1" applyBorder="1"/>
    <xf numFmtId="4" fontId="0" fillId="7" borderId="3" xfId="1" applyNumberFormat="1" applyFont="1" applyFill="1" applyBorder="1"/>
    <xf numFmtId="0" fontId="0" fillId="6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" fontId="0" fillId="3" borderId="2" xfId="0" applyNumberFormat="1" applyFill="1" applyBorder="1"/>
    <xf numFmtId="4" fontId="0" fillId="3" borderId="8" xfId="0" applyNumberFormat="1" applyFill="1" applyBorder="1"/>
    <xf numFmtId="4" fontId="0" fillId="3" borderId="3" xfId="1" applyNumberFormat="1" applyFont="1" applyFill="1" applyBorder="1"/>
    <xf numFmtId="0" fontId="4" fillId="3" borderId="0" xfId="0" applyFont="1" applyFill="1"/>
    <xf numFmtId="0" fontId="0" fillId="3" borderId="0" xfId="0" applyFill="1"/>
    <xf numFmtId="4" fontId="2" fillId="7" borderId="2" xfId="0" applyNumberFormat="1" applyFont="1" applyFill="1" applyBorder="1" applyAlignment="1">
      <alignment horizontal="center"/>
    </xf>
    <xf numFmtId="44" fontId="0" fillId="0" borderId="15" xfId="2" applyFont="1" applyFill="1" applyBorder="1" applyProtection="1">
      <protection locked="0"/>
    </xf>
    <xf numFmtId="0" fontId="7" fillId="6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Protection="1">
      <protection locked="0"/>
    </xf>
    <xf numFmtId="164" fontId="0" fillId="0" borderId="0" xfId="2" applyNumberFormat="1" applyFont="1" applyProtection="1">
      <protection locked="0"/>
    </xf>
    <xf numFmtId="164" fontId="0" fillId="0" borderId="0" xfId="0" applyNumberFormat="1" applyProtection="1">
      <protection locked="0"/>
    </xf>
    <xf numFmtId="0" fontId="14" fillId="0" borderId="0" xfId="0" applyFont="1" applyProtection="1">
      <protection locked="0"/>
    </xf>
    <xf numFmtId="43" fontId="0" fillId="0" borderId="0" xfId="1" applyFont="1" applyProtection="1">
      <protection locked="0"/>
    </xf>
    <xf numFmtId="164" fontId="0" fillId="0" borderId="0" xfId="2" applyNumberFormat="1" applyFont="1" applyBorder="1" applyProtection="1">
      <protection locked="0"/>
    </xf>
    <xf numFmtId="0" fontId="7" fillId="0" borderId="0" xfId="0" applyFont="1" applyProtection="1">
      <protection locked="0"/>
    </xf>
    <xf numFmtId="164" fontId="0" fillId="2" borderId="1" xfId="2" applyNumberFormat="1" applyFont="1" applyFill="1" applyBorder="1" applyProtection="1"/>
    <xf numFmtId="164" fontId="2" fillId="2" borderId="2" xfId="2" quotePrefix="1" applyNumberFormat="1" applyFont="1" applyFill="1" applyBorder="1" applyAlignment="1" applyProtection="1">
      <alignment horizontal="center"/>
    </xf>
    <xf numFmtId="164" fontId="0" fillId="2" borderId="2" xfId="2" applyNumberFormat="1" applyFont="1" applyFill="1" applyBorder="1" applyProtection="1"/>
    <xf numFmtId="44" fontId="13" fillId="2" borderId="2" xfId="2" applyFont="1" applyFill="1" applyBorder="1" applyProtection="1"/>
    <xf numFmtId="164" fontId="14" fillId="0" borderId="0" xfId="2" applyNumberFormat="1" applyFont="1" applyProtection="1"/>
    <xf numFmtId="44" fontId="14" fillId="2" borderId="7" xfId="2" applyFont="1" applyFill="1" applyBorder="1" applyProtection="1"/>
    <xf numFmtId="44" fontId="13" fillId="2" borderId="0" xfId="2" applyFont="1" applyFill="1" applyBorder="1" applyProtection="1"/>
    <xf numFmtId="43" fontId="0" fillId="0" borderId="0" xfId="1" applyFont="1" applyProtection="1"/>
    <xf numFmtId="43" fontId="0" fillId="2" borderId="2" xfId="1" applyFont="1" applyFill="1" applyBorder="1" applyProtection="1"/>
    <xf numFmtId="43" fontId="0" fillId="2" borderId="7" xfId="1" applyFont="1" applyFill="1" applyBorder="1" applyProtection="1"/>
    <xf numFmtId="43" fontId="0" fillId="2" borderId="0" xfId="1" applyFont="1" applyFill="1" applyBorder="1" applyProtection="1"/>
    <xf numFmtId="43" fontId="0" fillId="2" borderId="8" xfId="1" applyFont="1" applyFill="1" applyBorder="1" applyProtection="1"/>
    <xf numFmtId="43" fontId="11" fillId="0" borderId="2" xfId="1" applyFont="1" applyBorder="1" applyProtection="1"/>
    <xf numFmtId="44" fontId="4" fillId="2" borderId="2" xfId="2" applyFont="1" applyFill="1" applyBorder="1" applyProtection="1"/>
    <xf numFmtId="44" fontId="0" fillId="0" borderId="0" xfId="2" applyFont="1" applyProtection="1"/>
    <xf numFmtId="44" fontId="4" fillId="2" borderId="0" xfId="2" applyFont="1" applyFill="1" applyBorder="1" applyProtection="1"/>
    <xf numFmtId="10" fontId="4" fillId="4" borderId="8" xfId="3" applyNumberFormat="1" applyFont="1" applyFill="1" applyBorder="1" applyProtection="1"/>
    <xf numFmtId="164" fontId="0" fillId="2" borderId="3" xfId="2" applyNumberFormat="1" applyFont="1" applyFill="1" applyBorder="1" applyProtection="1"/>
    <xf numFmtId="164" fontId="0" fillId="2" borderId="10" xfId="2" applyNumberFormat="1" applyFont="1" applyFill="1" applyBorder="1" applyProtection="1"/>
    <xf numFmtId="10" fontId="0" fillId="2" borderId="11" xfId="3" applyNumberFormat="1" applyFont="1" applyFill="1" applyBorder="1" applyProtection="1"/>
    <xf numFmtId="164" fontId="0" fillId="0" borderId="0" xfId="2" applyNumberFormat="1" applyFont="1" applyFill="1" applyBorder="1" applyProtection="1"/>
    <xf numFmtId="164" fontId="0" fillId="0" borderId="0" xfId="2" applyNumberFormat="1" applyFont="1" applyFill="1" applyProtection="1"/>
    <xf numFmtId="10" fontId="0" fillId="0" borderId="0" xfId="3" applyNumberFormat="1" applyFont="1" applyFill="1" applyBorder="1" applyProtection="1"/>
    <xf numFmtId="164" fontId="0" fillId="0" borderId="0" xfId="2" applyNumberFormat="1" applyFont="1" applyBorder="1" applyProtection="1"/>
    <xf numFmtId="164" fontId="14" fillId="0" borderId="0" xfId="2" applyNumberFormat="1" applyFont="1" applyBorder="1" applyProtection="1"/>
    <xf numFmtId="44" fontId="13" fillId="0" borderId="12" xfId="2" applyFont="1" applyBorder="1" applyProtection="1"/>
    <xf numFmtId="164" fontId="11" fillId="0" borderId="0" xfId="2" applyNumberFormat="1" applyFont="1" applyBorder="1" applyProtection="1"/>
    <xf numFmtId="166" fontId="4" fillId="0" borderId="0" xfId="2" applyNumberFormat="1" applyFont="1" applyBorder="1" applyProtection="1"/>
    <xf numFmtId="164" fontId="0" fillId="0" borderId="10" xfId="2" applyNumberFormat="1" applyFont="1" applyBorder="1" applyProtection="1"/>
    <xf numFmtId="44" fontId="0" fillId="2" borderId="7" xfId="2" applyFont="1" applyFill="1" applyBorder="1" applyProtection="1"/>
    <xf numFmtId="44" fontId="0" fillId="2" borderId="0" xfId="2" applyFont="1" applyFill="1" applyBorder="1" applyProtection="1"/>
    <xf numFmtId="4" fontId="4" fillId="5" borderId="0" xfId="0" applyNumberFormat="1" applyFont="1" applyFill="1"/>
    <xf numFmtId="43" fontId="0" fillId="0" borderId="0" xfId="0" applyNumberFormat="1"/>
    <xf numFmtId="0" fontId="0" fillId="8" borderId="1" xfId="0" applyFill="1" applyBorder="1" applyAlignment="1">
      <alignment horizontal="center"/>
    </xf>
    <xf numFmtId="0" fontId="9" fillId="8" borderId="2" xfId="0" applyFont="1" applyFill="1" applyBorder="1"/>
    <xf numFmtId="0" fontId="9" fillId="8" borderId="2" xfId="0" applyFont="1" applyFill="1" applyBorder="1" applyAlignment="1">
      <alignment horizontal="center"/>
    </xf>
    <xf numFmtId="4" fontId="0" fillId="8" borderId="2" xfId="0" applyNumberFormat="1" applyFill="1" applyBorder="1"/>
    <xf numFmtId="0" fontId="0" fillId="8" borderId="2" xfId="0" applyFill="1" applyBorder="1"/>
    <xf numFmtId="4" fontId="0" fillId="8" borderId="3" xfId="1" applyNumberFormat="1" applyFont="1" applyFill="1" applyBorder="1"/>
    <xf numFmtId="44" fontId="2" fillId="2" borderId="1" xfId="2" applyFont="1" applyFill="1" applyBorder="1" applyProtection="1"/>
    <xf numFmtId="0" fontId="2" fillId="0" borderId="0" xfId="0" applyFont="1" applyProtection="1">
      <protection locked="0"/>
    </xf>
    <xf numFmtId="0" fontId="9" fillId="0" borderId="15" xfId="0" applyFont="1" applyBorder="1" applyProtection="1">
      <protection locked="0"/>
    </xf>
    <xf numFmtId="43" fontId="0" fillId="0" borderId="0" xfId="1" applyFont="1" applyFill="1" applyProtection="1"/>
    <xf numFmtId="164" fontId="2" fillId="0" borderId="0" xfId="2" applyNumberFormat="1" applyFont="1" applyFill="1" applyAlignment="1" applyProtection="1">
      <alignment horizontal="center"/>
    </xf>
    <xf numFmtId="0" fontId="6" fillId="0" borderId="0" xfId="0" applyFont="1" applyProtection="1">
      <protection locked="0"/>
    </xf>
    <xf numFmtId="0" fontId="2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8" xfId="0" applyFill="1" applyBorder="1"/>
    <xf numFmtId="0" fontId="0" fillId="0" borderId="2" xfId="0" applyBorder="1"/>
    <xf numFmtId="0" fontId="11" fillId="0" borderId="2" xfId="0" applyFont="1" applyBorder="1"/>
    <xf numFmtId="0" fontId="14" fillId="2" borderId="8" xfId="0" applyFont="1" applyFill="1" applyBorder="1"/>
    <xf numFmtId="44" fontId="15" fillId="0" borderId="2" xfId="0" applyNumberFormat="1" applyFont="1" applyBorder="1"/>
    <xf numFmtId="44" fontId="11" fillId="0" borderId="2" xfId="0" applyNumberFormat="1" applyFont="1" applyBorder="1"/>
    <xf numFmtId="0" fontId="0" fillId="0" borderId="3" xfId="0" applyBorder="1"/>
    <xf numFmtId="0" fontId="0" fillId="0" borderId="8" xfId="0" applyBorder="1"/>
    <xf numFmtId="0" fontId="0" fillId="0" borderId="11" xfId="0" applyBorder="1"/>
    <xf numFmtId="0" fontId="12" fillId="0" borderId="0" xfId="0" applyFont="1" applyAlignment="1">
      <alignment horizontal="center"/>
    </xf>
    <xf numFmtId="0" fontId="12" fillId="0" borderId="0" xfId="0" applyFont="1"/>
    <xf numFmtId="164" fontId="0" fillId="2" borderId="7" xfId="0" applyNumberFormat="1" applyFill="1" applyBorder="1"/>
    <xf numFmtId="164" fontId="0" fillId="2" borderId="0" xfId="0" applyNumberFormat="1" applyFill="1"/>
    <xf numFmtId="44" fontId="0" fillId="2" borderId="7" xfId="0" applyNumberFormat="1" applyFill="1" applyBorder="1"/>
    <xf numFmtId="164" fontId="0" fillId="2" borderId="9" xfId="0" applyNumberFormat="1" applyFill="1" applyBorder="1"/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5" xfId="0" applyBorder="1"/>
    <xf numFmtId="164" fontId="14" fillId="0" borderId="0" xfId="0" applyNumberFormat="1" applyFont="1"/>
    <xf numFmtId="164" fontId="11" fillId="0" borderId="0" xfId="0" applyNumberFormat="1" applyFont="1"/>
    <xf numFmtId="0" fontId="0" fillId="0" borderId="9" xfId="0" applyBorder="1" applyAlignment="1">
      <alignment horizontal="center"/>
    </xf>
    <xf numFmtId="0" fontId="0" fillId="0" borderId="10" xfId="0" applyBorder="1"/>
    <xf numFmtId="164" fontId="0" fillId="0" borderId="10" xfId="0" applyNumberFormat="1" applyBorder="1"/>
    <xf numFmtId="0" fontId="2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0" fillId="2" borderId="4" xfId="0" applyNumberFormat="1" applyFill="1" applyBorder="1"/>
    <xf numFmtId="164" fontId="0" fillId="2" borderId="5" xfId="0" applyNumberFormat="1" applyFill="1" applyBorder="1"/>
    <xf numFmtId="164" fontId="2" fillId="0" borderId="0" xfId="0" quotePrefix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2" borderId="1" xfId="0" applyNumberFormat="1" applyFill="1" applyBorder="1"/>
    <xf numFmtId="0" fontId="2" fillId="0" borderId="0" xfId="0" applyFont="1" applyAlignment="1">
      <alignment horizontal="center"/>
    </xf>
    <xf numFmtId="164" fontId="2" fillId="2" borderId="7" xfId="0" quotePrefix="1" applyNumberFormat="1" applyFont="1" applyFill="1" applyBorder="1" applyAlignment="1">
      <alignment horizontal="center"/>
    </xf>
    <xf numFmtId="164" fontId="2" fillId="2" borderId="0" xfId="0" quotePrefix="1" applyNumberFormat="1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E4D552D1-A4D0-416D-B7D1-B3EE11E1432E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-netdiv2nk\ACCOUNTANCY\COUNTAX\19-20\Appendix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-netdiv2nk\ACCOUNTANCY\COUNCIL%20TAX\23-24\Parish%20Precepts\Precept%20Requests%20&amp;%20Payments%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 1"/>
      <sheetName val="Chart3"/>
      <sheetName val="Chart4"/>
    </sheetNames>
    <sheetDataSet>
      <sheetData sheetId="0">
        <row r="10">
          <cell r="B10" t="str">
            <v>Anwick</v>
          </cell>
          <cell r="C10">
            <v>126.36855948163685</v>
          </cell>
          <cell r="D10">
            <v>164.7</v>
          </cell>
          <cell r="E10">
            <v>6819.25</v>
          </cell>
        </row>
        <row r="11">
          <cell r="B11" t="str">
            <v>Asgarby &amp; Howell</v>
          </cell>
          <cell r="C11">
            <v>30.005106017928536</v>
          </cell>
          <cell r="D11">
            <v>164.7</v>
          </cell>
          <cell r="E11">
            <v>0</v>
          </cell>
        </row>
        <row r="12">
          <cell r="B12" t="str">
            <v>Ashby,Bloxholm &amp; Temple Bruer</v>
          </cell>
          <cell r="C12">
            <v>267.11381225089684</v>
          </cell>
          <cell r="D12">
            <v>164.7</v>
          </cell>
          <cell r="E12">
            <v>7878.28</v>
          </cell>
        </row>
        <row r="13">
          <cell r="B13" t="str">
            <v>Aswarby &amp; Swarby</v>
          </cell>
          <cell r="C13">
            <v>42.888478536640896</v>
          </cell>
          <cell r="D13">
            <v>164.7</v>
          </cell>
          <cell r="E13">
            <v>0</v>
          </cell>
        </row>
        <row r="14">
          <cell r="B14" t="str">
            <v>Aubourn &amp; Haddington</v>
          </cell>
          <cell r="C14">
            <v>131.46263621200714</v>
          </cell>
          <cell r="D14">
            <v>164.7</v>
          </cell>
          <cell r="E14">
            <v>13500</v>
          </cell>
        </row>
        <row r="15">
          <cell r="B15" t="str">
            <v>Aunsby &amp; Dembleby</v>
          </cell>
          <cell r="C15">
            <v>76.288006372436357</v>
          </cell>
          <cell r="D15">
            <v>164.7</v>
          </cell>
          <cell r="E15">
            <v>0</v>
          </cell>
        </row>
        <row r="16">
          <cell r="B16" t="str">
            <v>Bassingham</v>
          </cell>
          <cell r="C16">
            <v>559.02238197889187</v>
          </cell>
          <cell r="D16">
            <v>164.7</v>
          </cell>
          <cell r="E16">
            <v>68824.02</v>
          </cell>
        </row>
        <row r="17">
          <cell r="B17" t="str">
            <v>Beckingham</v>
          </cell>
          <cell r="C17">
            <v>142.63792642106384</v>
          </cell>
          <cell r="D17">
            <v>164.7</v>
          </cell>
          <cell r="E17">
            <v>9500</v>
          </cell>
        </row>
        <row r="18">
          <cell r="B18" t="str">
            <v>Billinghay</v>
          </cell>
          <cell r="C18">
            <v>642.81936544812481</v>
          </cell>
          <cell r="D18">
            <v>164.7</v>
          </cell>
          <cell r="E18">
            <v>43000</v>
          </cell>
        </row>
        <row r="19">
          <cell r="B19" t="str">
            <v>Blankney</v>
          </cell>
          <cell r="C19">
            <v>91.440669183700734</v>
          </cell>
          <cell r="D19">
            <v>164.7</v>
          </cell>
          <cell r="E19">
            <v>0</v>
          </cell>
        </row>
        <row r="20">
          <cell r="B20" t="str">
            <v>Boothby Graffoe</v>
          </cell>
          <cell r="C20">
            <v>94.909199396306832</v>
          </cell>
          <cell r="D20">
            <v>164.7</v>
          </cell>
          <cell r="E20">
            <v>737.35</v>
          </cell>
        </row>
        <row r="21">
          <cell r="B21" t="str">
            <v>Bracebridge Heath</v>
          </cell>
          <cell r="C21">
            <v>1902.2965111167414</v>
          </cell>
          <cell r="D21">
            <v>164.7</v>
          </cell>
          <cell r="E21">
            <v>136210.22999999998</v>
          </cell>
        </row>
        <row r="22">
          <cell r="B22" t="str">
            <v>Branston &amp; Mere</v>
          </cell>
          <cell r="C22">
            <v>1405.3575343380139</v>
          </cell>
          <cell r="D22">
            <v>164.7</v>
          </cell>
          <cell r="E22">
            <v>124970</v>
          </cell>
        </row>
        <row r="23">
          <cell r="B23" t="str">
            <v>Brant Broughton &amp; Stragglethorpe</v>
          </cell>
          <cell r="C23">
            <v>281.13379565106118</v>
          </cell>
          <cell r="D23">
            <v>164.7</v>
          </cell>
          <cell r="E23">
            <v>18384</v>
          </cell>
        </row>
        <row r="24">
          <cell r="B24" t="str">
            <v>Burton Pedwardine</v>
          </cell>
          <cell r="C24">
            <v>40.25419282840911</v>
          </cell>
          <cell r="D24">
            <v>164.7</v>
          </cell>
          <cell r="E24">
            <v>250</v>
          </cell>
        </row>
        <row r="25">
          <cell r="B25" t="str">
            <v>Canwick</v>
          </cell>
          <cell r="C25">
            <v>155.8913883202184</v>
          </cell>
          <cell r="D25">
            <v>164.7</v>
          </cell>
          <cell r="E25">
            <v>6000</v>
          </cell>
        </row>
        <row r="26">
          <cell r="B26" t="str">
            <v>Carlton Le Moorland</v>
          </cell>
          <cell r="C26">
            <v>226.57271446736041</v>
          </cell>
          <cell r="D26">
            <v>164.7</v>
          </cell>
          <cell r="E26">
            <v>11090</v>
          </cell>
        </row>
        <row r="27">
          <cell r="B27" t="str">
            <v>Coleby</v>
          </cell>
          <cell r="C27">
            <v>166.40019624788474</v>
          </cell>
          <cell r="D27">
            <v>164.7</v>
          </cell>
          <cell r="E27">
            <v>9500</v>
          </cell>
        </row>
        <row r="28">
          <cell r="B28" t="str">
            <v>Cranwell &amp; Brauncewell</v>
          </cell>
          <cell r="C28">
            <v>793.14048602974754</v>
          </cell>
          <cell r="D28">
            <v>164.7</v>
          </cell>
          <cell r="E28">
            <v>42289.599999999999</v>
          </cell>
        </row>
        <row r="29">
          <cell r="B29" t="str">
            <v>Culverthorpe &amp; Kelby</v>
          </cell>
          <cell r="C29">
            <v>44.549223619434564</v>
          </cell>
          <cell r="D29">
            <v>164.7</v>
          </cell>
          <cell r="E29">
            <v>0</v>
          </cell>
        </row>
        <row r="30">
          <cell r="B30" t="str">
            <v>Digby</v>
          </cell>
          <cell r="C30">
            <v>202.37718386440997</v>
          </cell>
          <cell r="D30">
            <v>164.7</v>
          </cell>
          <cell r="E30">
            <v>17095</v>
          </cell>
        </row>
        <row r="31">
          <cell r="B31" t="str">
            <v>Doddington &amp; Whisby</v>
          </cell>
          <cell r="C31">
            <v>113.02211806280123</v>
          </cell>
          <cell r="D31">
            <v>164.7</v>
          </cell>
          <cell r="E31">
            <v>8120</v>
          </cell>
        </row>
        <row r="32">
          <cell r="B32" t="str">
            <v>Dogdyke</v>
          </cell>
          <cell r="C32">
            <v>99.625854735525166</v>
          </cell>
          <cell r="D32">
            <v>164.7</v>
          </cell>
          <cell r="E32">
            <v>3750</v>
          </cell>
        </row>
        <row r="33">
          <cell r="B33" t="str">
            <v>Dorrington</v>
          </cell>
          <cell r="C33">
            <v>122.14589231066546</v>
          </cell>
          <cell r="D33">
            <v>164.7</v>
          </cell>
          <cell r="E33">
            <v>5300</v>
          </cell>
        </row>
        <row r="34">
          <cell r="B34" t="str">
            <v>Dunston</v>
          </cell>
          <cell r="C34">
            <v>270.38859806535805</v>
          </cell>
          <cell r="D34">
            <v>164.7</v>
          </cell>
          <cell r="E34">
            <v>21035</v>
          </cell>
        </row>
        <row r="35">
          <cell r="B35" t="str">
            <v>Eagle &amp; Swinethorpe</v>
          </cell>
          <cell r="C35">
            <v>282.42608068912591</v>
          </cell>
          <cell r="D35">
            <v>164.7</v>
          </cell>
          <cell r="E35">
            <v>14917</v>
          </cell>
        </row>
        <row r="36">
          <cell r="B36" t="str">
            <v>Ewerby &amp; Evedon</v>
          </cell>
          <cell r="C36">
            <v>155.0918648672988</v>
          </cell>
          <cell r="D36">
            <v>164.7</v>
          </cell>
          <cell r="E36">
            <v>3500</v>
          </cell>
        </row>
        <row r="37">
          <cell r="B37" t="str">
            <v>Great Hale</v>
          </cell>
          <cell r="C37">
            <v>245.68608528646308</v>
          </cell>
          <cell r="D37">
            <v>164.7</v>
          </cell>
          <cell r="E37">
            <v>14440</v>
          </cell>
        </row>
        <row r="38">
          <cell r="B38" t="str">
            <v>Harmston</v>
          </cell>
          <cell r="C38">
            <v>295.26627983891018</v>
          </cell>
          <cell r="D38">
            <v>164.7</v>
          </cell>
          <cell r="E38">
            <v>13675</v>
          </cell>
        </row>
        <row r="39">
          <cell r="B39" t="str">
            <v>Heckington</v>
          </cell>
          <cell r="C39">
            <v>1190.7463837266675</v>
          </cell>
          <cell r="D39">
            <v>164.7</v>
          </cell>
          <cell r="E39">
            <v>99887.24</v>
          </cell>
        </row>
        <row r="40">
          <cell r="B40" t="str">
            <v>Heighington</v>
          </cell>
          <cell r="C40">
            <v>1037.2946887205439</v>
          </cell>
          <cell r="D40">
            <v>164.7</v>
          </cell>
          <cell r="E40">
            <v>86010.73000000001</v>
          </cell>
        </row>
        <row r="41">
          <cell r="B41" t="str">
            <v>Helpringham</v>
          </cell>
          <cell r="C41">
            <v>297.21223418796905</v>
          </cell>
          <cell r="D41">
            <v>164.7</v>
          </cell>
          <cell r="E41">
            <v>11500</v>
          </cell>
        </row>
        <row r="42">
          <cell r="B42" t="str">
            <v>Kirby la Thorpe</v>
          </cell>
          <cell r="C42">
            <v>395.14956780503161</v>
          </cell>
          <cell r="D42">
            <v>164.7</v>
          </cell>
          <cell r="E42">
            <v>8972</v>
          </cell>
        </row>
        <row r="43">
          <cell r="B43" t="str">
            <v>Leadenham</v>
          </cell>
          <cell r="C43">
            <v>143.86140298677444</v>
          </cell>
          <cell r="D43">
            <v>164.7</v>
          </cell>
          <cell r="E43">
            <v>9990</v>
          </cell>
        </row>
        <row r="44">
          <cell r="B44" t="str">
            <v>Leasingham &amp; Roxholme</v>
          </cell>
          <cell r="C44">
            <v>561.5994547646975</v>
          </cell>
          <cell r="D44">
            <v>164.7</v>
          </cell>
          <cell r="E44">
            <v>22000</v>
          </cell>
        </row>
        <row r="45">
          <cell r="B45" t="str">
            <v>Little Hale</v>
          </cell>
          <cell r="C45">
            <v>75.76793050750959</v>
          </cell>
          <cell r="D45">
            <v>164.7</v>
          </cell>
          <cell r="E45">
            <v>2000</v>
          </cell>
        </row>
        <row r="46">
          <cell r="B46" t="str">
            <v>Martin</v>
          </cell>
          <cell r="C46">
            <v>271.35138272904584</v>
          </cell>
          <cell r="D46">
            <v>164.7</v>
          </cell>
          <cell r="E46">
            <v>7167.5</v>
          </cell>
        </row>
        <row r="47">
          <cell r="B47" t="str">
            <v>Metheringham</v>
          </cell>
          <cell r="C47">
            <v>1103.6783275204143</v>
          </cell>
          <cell r="D47">
            <v>164.7</v>
          </cell>
          <cell r="E47">
            <v>140778</v>
          </cell>
        </row>
        <row r="48">
          <cell r="B48" t="str">
            <v>Navenby</v>
          </cell>
          <cell r="C48">
            <v>784.3070251067636</v>
          </cell>
          <cell r="D48">
            <v>164.7</v>
          </cell>
          <cell r="E48">
            <v>64551.54</v>
          </cell>
        </row>
        <row r="49">
          <cell r="B49" t="str">
            <v>Newton, Haceby &amp; Walcot</v>
          </cell>
          <cell r="C49">
            <v>72.684303218691809</v>
          </cell>
          <cell r="D49">
            <v>164.7</v>
          </cell>
          <cell r="E49">
            <v>0</v>
          </cell>
        </row>
        <row r="50">
          <cell r="B50" t="str">
            <v>Nocton</v>
          </cell>
          <cell r="C50">
            <v>317.69461431811339</v>
          </cell>
          <cell r="D50">
            <v>164.7</v>
          </cell>
          <cell r="E50">
            <v>25745</v>
          </cell>
        </row>
        <row r="51">
          <cell r="B51" t="str">
            <v>North Hykeham</v>
          </cell>
          <cell r="C51">
            <v>5303.5413451930717</v>
          </cell>
          <cell r="D51">
            <v>164.7</v>
          </cell>
          <cell r="E51">
            <v>571158</v>
          </cell>
        </row>
        <row r="52">
          <cell r="B52" t="str">
            <v>North Kyme</v>
          </cell>
          <cell r="C52">
            <v>149.8165452300384</v>
          </cell>
          <cell r="D52">
            <v>164.7</v>
          </cell>
          <cell r="E52">
            <v>7563.5</v>
          </cell>
        </row>
        <row r="53">
          <cell r="B53" t="str">
            <v>North Scarle</v>
          </cell>
          <cell r="C53">
            <v>223.04980233082222</v>
          </cell>
          <cell r="D53">
            <v>164.7</v>
          </cell>
          <cell r="E53">
            <v>9373.57</v>
          </cell>
        </row>
        <row r="54">
          <cell r="B54" t="str">
            <v>Norton Disney</v>
          </cell>
          <cell r="C54">
            <v>97.272258956075461</v>
          </cell>
          <cell r="D54">
            <v>164.7</v>
          </cell>
          <cell r="E54">
            <v>2504</v>
          </cell>
        </row>
        <row r="55">
          <cell r="B55" t="str">
            <v>Osbournby</v>
          </cell>
          <cell r="C55">
            <v>135.56707575479538</v>
          </cell>
          <cell r="D55">
            <v>164.7</v>
          </cell>
          <cell r="E55">
            <v>5000</v>
          </cell>
        </row>
        <row r="56">
          <cell r="B56" t="str">
            <v>Potterhanworth</v>
          </cell>
          <cell r="C56">
            <v>279.74556889816199</v>
          </cell>
          <cell r="D56">
            <v>164.7</v>
          </cell>
          <cell r="E56">
            <v>23145.35</v>
          </cell>
        </row>
        <row r="57">
          <cell r="B57" t="str">
            <v>Rauceby</v>
          </cell>
          <cell r="C57">
            <v>206.4868078906114</v>
          </cell>
          <cell r="D57">
            <v>164.7</v>
          </cell>
          <cell r="E57">
            <v>5601.98</v>
          </cell>
        </row>
        <row r="58">
          <cell r="B58" t="str">
            <v>Rowston</v>
          </cell>
          <cell r="C58">
            <v>48.789716369547541</v>
          </cell>
          <cell r="D58">
            <v>164.7</v>
          </cell>
          <cell r="E58">
            <v>0</v>
          </cell>
        </row>
        <row r="59">
          <cell r="B59" t="str">
            <v>Ruskington</v>
          </cell>
          <cell r="C59">
            <v>1734.0660312730192</v>
          </cell>
          <cell r="D59">
            <v>164.7</v>
          </cell>
          <cell r="E59">
            <v>171072.17</v>
          </cell>
        </row>
        <row r="60">
          <cell r="B60" t="str">
            <v>Scopwick</v>
          </cell>
          <cell r="C60">
            <v>236.4112134099843</v>
          </cell>
          <cell r="D60">
            <v>164.7</v>
          </cell>
          <cell r="E60">
            <v>13568</v>
          </cell>
        </row>
        <row r="61">
          <cell r="B61" t="str">
            <v>Scredington</v>
          </cell>
          <cell r="C61">
            <v>80.706161961418445</v>
          </cell>
          <cell r="D61">
            <v>164.7</v>
          </cell>
          <cell r="E61">
            <v>3600</v>
          </cell>
        </row>
        <row r="62">
          <cell r="B62" t="str">
            <v>Silk Willoughby</v>
          </cell>
          <cell r="C62">
            <v>124.96868733816746</v>
          </cell>
          <cell r="D62">
            <v>164.7</v>
          </cell>
          <cell r="E62">
            <v>4200</v>
          </cell>
        </row>
        <row r="63">
          <cell r="B63" t="str">
            <v>Skellingthorpe</v>
          </cell>
          <cell r="C63">
            <v>1164.0738360700373</v>
          </cell>
          <cell r="D63">
            <v>164.7</v>
          </cell>
          <cell r="E63">
            <v>109308</v>
          </cell>
        </row>
        <row r="64">
          <cell r="B64" t="str">
            <v>Sleaford</v>
          </cell>
          <cell r="C64">
            <v>5725.7385052656382</v>
          </cell>
          <cell r="D64">
            <v>164.7</v>
          </cell>
          <cell r="E64">
            <v>648554</v>
          </cell>
        </row>
        <row r="65">
          <cell r="B65" t="str">
            <v>South Hykeham</v>
          </cell>
          <cell r="C65">
            <v>377.63996002424022</v>
          </cell>
          <cell r="D65">
            <v>164.7</v>
          </cell>
          <cell r="E65">
            <v>14850</v>
          </cell>
        </row>
        <row r="66">
          <cell r="B66" t="str">
            <v>South Kyme</v>
          </cell>
          <cell r="C66">
            <v>139.81028406443053</v>
          </cell>
          <cell r="D66">
            <v>164.7</v>
          </cell>
          <cell r="E66">
            <v>5515</v>
          </cell>
        </row>
        <row r="67">
          <cell r="B67" t="str">
            <v>Stapleford</v>
          </cell>
          <cell r="C67">
            <v>45.478801128409103</v>
          </cell>
          <cell r="D67">
            <v>164.7</v>
          </cell>
          <cell r="E67">
            <v>700</v>
          </cell>
        </row>
        <row r="68">
          <cell r="B68" t="str">
            <v>Swaton</v>
          </cell>
          <cell r="C68">
            <v>65.873807300164316</v>
          </cell>
          <cell r="D68">
            <v>164.7</v>
          </cell>
          <cell r="E68">
            <v>2500</v>
          </cell>
        </row>
        <row r="69">
          <cell r="B69" t="str">
            <v>Swinderby</v>
          </cell>
          <cell r="C69">
            <v>249.93719363903347</v>
          </cell>
          <cell r="D69">
            <v>164.7</v>
          </cell>
          <cell r="E69">
            <v>19202</v>
          </cell>
        </row>
        <row r="70">
          <cell r="B70" t="str">
            <v>Thorpe on the Hill</v>
          </cell>
          <cell r="C70">
            <v>217.04868064045732</v>
          </cell>
          <cell r="D70">
            <v>164.7</v>
          </cell>
          <cell r="E70">
            <v>14693.32</v>
          </cell>
        </row>
        <row r="71">
          <cell r="B71" t="str">
            <v>Threekingham</v>
          </cell>
          <cell r="C71">
            <v>102.052644560573</v>
          </cell>
          <cell r="D71">
            <v>164.7</v>
          </cell>
          <cell r="E71">
            <v>1000</v>
          </cell>
        </row>
        <row r="72">
          <cell r="B72" t="str">
            <v>Thurlby</v>
          </cell>
          <cell r="C72">
            <v>35.673393901526573</v>
          </cell>
          <cell r="D72">
            <v>164.7</v>
          </cell>
          <cell r="E72">
            <v>750</v>
          </cell>
        </row>
        <row r="73">
          <cell r="B73" t="str">
            <v>Timberland</v>
          </cell>
          <cell r="C73">
            <v>206.4423921808941</v>
          </cell>
          <cell r="D73">
            <v>164.7</v>
          </cell>
          <cell r="E73">
            <v>5102.5</v>
          </cell>
        </row>
        <row r="74">
          <cell r="B74" t="str">
            <v>Waddington</v>
          </cell>
          <cell r="C74">
            <v>1893.1686989667801</v>
          </cell>
          <cell r="D74">
            <v>164.7</v>
          </cell>
          <cell r="E74">
            <v>166884</v>
          </cell>
        </row>
        <row r="75">
          <cell r="B75" t="str">
            <v>Walcott</v>
          </cell>
          <cell r="C75">
            <v>185.85210354875073</v>
          </cell>
          <cell r="D75">
            <v>164.7</v>
          </cell>
          <cell r="E75">
            <v>6784</v>
          </cell>
        </row>
        <row r="76">
          <cell r="B76" t="str">
            <v>Washingborough</v>
          </cell>
          <cell r="C76">
            <v>1259.3224364566063</v>
          </cell>
          <cell r="D76">
            <v>164.7</v>
          </cell>
          <cell r="E76">
            <v>147590</v>
          </cell>
        </row>
        <row r="77">
          <cell r="B77" t="str">
            <v>Welbourn</v>
          </cell>
          <cell r="C77">
            <v>247.79055063086327</v>
          </cell>
          <cell r="D77">
            <v>164.7</v>
          </cell>
          <cell r="E77">
            <v>21101.71</v>
          </cell>
        </row>
        <row r="78">
          <cell r="B78" t="str">
            <v>Wellingore</v>
          </cell>
          <cell r="C78">
            <v>307.05158847645816</v>
          </cell>
          <cell r="D78">
            <v>164.7</v>
          </cell>
          <cell r="E78">
            <v>26383</v>
          </cell>
        </row>
        <row r="79">
          <cell r="B79" t="str">
            <v>Wilsford</v>
          </cell>
          <cell r="C79">
            <v>149.98643922263147</v>
          </cell>
          <cell r="D79">
            <v>164.7</v>
          </cell>
          <cell r="E79">
            <v>17000</v>
          </cell>
        </row>
        <row r="80">
          <cell r="B80" t="str">
            <v>Witham St. Hughs</v>
          </cell>
          <cell r="C80">
            <v>1048.7108446795319</v>
          </cell>
          <cell r="D80">
            <v>164.7</v>
          </cell>
          <cell r="E80">
            <v>86597.1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epts"/>
      <sheetName val="Outstanding forms 11-01-2023"/>
      <sheetName val="Outstanding forms 19-01-2023"/>
    </sheetNames>
    <sheetDataSet>
      <sheetData sheetId="0">
        <row r="81">
          <cell r="E81">
            <v>3740168.9699999997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47"/>
  <sheetViews>
    <sheetView tabSelected="1" topLeftCell="B43" zoomScale="90" zoomScaleNormal="90" workbookViewId="0">
      <selection activeCell="E47" sqref="E47"/>
    </sheetView>
  </sheetViews>
  <sheetFormatPr defaultColWidth="8.88671875" defaultRowHeight="15" x14ac:dyDescent="0.2"/>
  <cols>
    <col min="1" max="1" width="7.33203125" style="56" customWidth="1"/>
    <col min="2" max="2" width="67.88671875" style="56" customWidth="1"/>
    <col min="3" max="3" width="15.33203125" style="57" customWidth="1"/>
    <col min="4" max="4" width="4" style="57" customWidth="1"/>
    <col min="5" max="5" width="12.109375" style="58" bestFit="1" customWidth="1"/>
    <col min="6" max="6" width="15.88671875" style="58" customWidth="1"/>
    <col min="7" max="7" width="9" style="56" bestFit="1" customWidth="1"/>
    <col min="8" max="8" width="15.5546875" style="56" customWidth="1"/>
    <col min="9" max="16384" width="8.88671875" style="56"/>
  </cols>
  <sheetData>
    <row r="1" spans="1:8" ht="23.25" x14ac:dyDescent="0.35">
      <c r="A1" s="107" t="s">
        <v>122</v>
      </c>
      <c r="G1"/>
      <c r="H1"/>
    </row>
    <row r="2" spans="1:8" ht="23.25" x14ac:dyDescent="0.35">
      <c r="A2" s="107"/>
      <c r="G2"/>
      <c r="H2"/>
    </row>
    <row r="3" spans="1:8" ht="15.75" x14ac:dyDescent="0.25">
      <c r="A3" s="103" t="s">
        <v>0</v>
      </c>
      <c r="B3" s="103"/>
      <c r="G3"/>
      <c r="H3"/>
    </row>
    <row r="4" spans="1:8" ht="15.75" x14ac:dyDescent="0.25">
      <c r="A4" s="103" t="s">
        <v>1</v>
      </c>
      <c r="B4" s="103"/>
      <c r="G4"/>
      <c r="H4"/>
    </row>
    <row r="5" spans="1:8" ht="15.75" x14ac:dyDescent="0.25">
      <c r="A5" s="103"/>
      <c r="B5" s="103"/>
      <c r="G5"/>
      <c r="H5"/>
    </row>
    <row r="6" spans="1:8" x14ac:dyDescent="0.2">
      <c r="A6"/>
      <c r="B6"/>
      <c r="C6" s="15"/>
      <c r="D6" s="15"/>
      <c r="E6" s="127"/>
      <c r="F6" s="127"/>
      <c r="G6"/>
      <c r="H6"/>
    </row>
    <row r="7" spans="1:8" ht="15.75" x14ac:dyDescent="0.25">
      <c r="A7" s="138" t="s">
        <v>2</v>
      </c>
      <c r="B7"/>
      <c r="C7" s="15"/>
      <c r="D7" s="15"/>
      <c r="E7" s="127"/>
      <c r="F7" s="127"/>
      <c r="G7"/>
      <c r="H7"/>
    </row>
    <row r="8" spans="1:8" ht="15.75" x14ac:dyDescent="0.25">
      <c r="A8" s="138"/>
      <c r="B8"/>
      <c r="C8" s="15"/>
      <c r="D8" s="15"/>
      <c r="E8" s="127"/>
      <c r="F8" s="127"/>
      <c r="G8"/>
      <c r="H8"/>
    </row>
    <row r="9" spans="1:8" x14ac:dyDescent="0.2">
      <c r="A9" s="2" t="s">
        <v>21</v>
      </c>
      <c r="B9"/>
      <c r="C9" s="15"/>
      <c r="D9" s="15"/>
      <c r="E9" s="127"/>
      <c r="F9" s="127"/>
      <c r="G9"/>
      <c r="H9"/>
    </row>
    <row r="10" spans="1:8" ht="15.75" thickBot="1" x14ac:dyDescent="0.25">
      <c r="A10"/>
      <c r="B10"/>
      <c r="C10" s="15"/>
      <c r="D10" s="15"/>
      <c r="E10" s="127"/>
      <c r="F10" s="127"/>
      <c r="G10"/>
      <c r="H10"/>
    </row>
    <row r="11" spans="1:8" ht="16.5" thickBot="1" x14ac:dyDescent="0.3">
      <c r="A11" s="135" t="s">
        <v>3</v>
      </c>
      <c r="B11" s="104" t="s">
        <v>33</v>
      </c>
      <c r="C11" s="16" t="s">
        <v>103</v>
      </c>
      <c r="D11" s="15"/>
      <c r="E11" s="127"/>
      <c r="F11" s="127"/>
      <c r="G11"/>
      <c r="H11"/>
    </row>
    <row r="12" spans="1:8" ht="15.75" x14ac:dyDescent="0.25">
      <c r="A12" s="135"/>
      <c r="B12" s="135"/>
      <c r="C12" s="16"/>
      <c r="D12" s="15"/>
      <c r="E12" s="127"/>
      <c r="F12" s="127"/>
      <c r="G12"/>
      <c r="H12"/>
    </row>
    <row r="13" spans="1:8" ht="16.5" thickBot="1" x14ac:dyDescent="0.3">
      <c r="A13" s="135"/>
      <c r="B13" s="135"/>
      <c r="C13" s="141" t="s">
        <v>118</v>
      </c>
      <c r="D13" s="106"/>
      <c r="E13" s="141" t="s">
        <v>120</v>
      </c>
      <c r="F13" s="142" t="s">
        <v>25</v>
      </c>
      <c r="G13"/>
      <c r="H13"/>
    </row>
    <row r="14" spans="1:8" ht="15.75" x14ac:dyDescent="0.25">
      <c r="A14" s="135"/>
      <c r="B14" s="135"/>
      <c r="C14" s="102"/>
      <c r="D14" s="15"/>
      <c r="E14" s="143"/>
      <c r="F14" s="127"/>
      <c r="G14"/>
      <c r="H14"/>
    </row>
    <row r="15" spans="1:8" ht="15.75" x14ac:dyDescent="0.25">
      <c r="A15" s="144" t="s">
        <v>10</v>
      </c>
      <c r="B15" s="135" t="s">
        <v>119</v>
      </c>
      <c r="C15" s="19">
        <f>VLOOKUP($B11,Data!$A8:$L78,8)</f>
        <v>288.17571863419505</v>
      </c>
      <c r="D15" s="15"/>
      <c r="E15" s="21"/>
      <c r="F15" s="17"/>
      <c r="G15"/>
      <c r="H15"/>
    </row>
    <row r="16" spans="1:8" ht="15.75" x14ac:dyDescent="0.25">
      <c r="A16" s="144"/>
      <c r="B16" s="135"/>
      <c r="C16" s="19"/>
      <c r="D16" s="15"/>
      <c r="E16" s="18"/>
      <c r="F16" s="17"/>
      <c r="G16"/>
      <c r="H16"/>
    </row>
    <row r="17" spans="1:8" ht="15.75" x14ac:dyDescent="0.25">
      <c r="A17" s="144" t="s">
        <v>11</v>
      </c>
      <c r="B17" s="135" t="s">
        <v>123</v>
      </c>
      <c r="C17" s="19">
        <f>VLOOKUP($B11,Data!$A8:$P78,16)</f>
        <v>15777.74</v>
      </c>
      <c r="D17" s="15"/>
      <c r="E17" s="19"/>
      <c r="F17" s="17"/>
      <c r="G17"/>
      <c r="H17"/>
    </row>
    <row r="18" spans="1:8" ht="15.75" x14ac:dyDescent="0.25">
      <c r="A18" s="144"/>
      <c r="B18" s="135"/>
      <c r="C18" s="18"/>
      <c r="D18" s="15"/>
      <c r="E18" s="18"/>
      <c r="F18" s="17"/>
      <c r="G18"/>
      <c r="H18"/>
    </row>
    <row r="19" spans="1:8" ht="15.75" x14ac:dyDescent="0.25">
      <c r="A19" s="144" t="s">
        <v>12</v>
      </c>
      <c r="B19" s="135" t="s">
        <v>124</v>
      </c>
      <c r="C19" s="19">
        <f>C17/C15</f>
        <v>54.750414347115665</v>
      </c>
      <c r="D19" s="15"/>
      <c r="E19" s="19"/>
      <c r="F19" s="17"/>
      <c r="G19"/>
      <c r="H19"/>
    </row>
    <row r="20" spans="1:8" ht="15.75" x14ac:dyDescent="0.25">
      <c r="A20" s="144"/>
      <c r="B20" s="135"/>
      <c r="C20" s="19"/>
      <c r="D20" s="15"/>
      <c r="E20" s="19"/>
      <c r="F20" s="17"/>
      <c r="G20"/>
      <c r="H20"/>
    </row>
    <row r="21" spans="1:8" ht="15.75" x14ac:dyDescent="0.25">
      <c r="A21" s="144" t="s">
        <v>13</v>
      </c>
      <c r="B21" s="135" t="s">
        <v>125</v>
      </c>
      <c r="C21" s="19">
        <f>C17</f>
        <v>15777.74</v>
      </c>
      <c r="D21" s="15"/>
      <c r="E21" s="19"/>
      <c r="F21" s="17"/>
      <c r="G21"/>
      <c r="H21"/>
    </row>
    <row r="22" spans="1:8" ht="15.75" x14ac:dyDescent="0.25">
      <c r="A22" s="144"/>
      <c r="B22" s="135"/>
      <c r="C22" s="20"/>
      <c r="D22" s="15"/>
      <c r="E22" s="20"/>
      <c r="F22" s="17"/>
      <c r="G22"/>
      <c r="H22"/>
    </row>
    <row r="23" spans="1:8" ht="15.75" x14ac:dyDescent="0.25">
      <c r="A23" s="144" t="s">
        <v>14</v>
      </c>
      <c r="B23" s="135" t="s">
        <v>126</v>
      </c>
      <c r="C23" s="21"/>
      <c r="D23" s="15"/>
      <c r="E23" s="21">
        <f>VLOOKUP($B11,Data!$A8:$P78,9)</f>
        <v>291.18734493071707</v>
      </c>
      <c r="F23" s="17"/>
      <c r="G23"/>
      <c r="H23"/>
    </row>
    <row r="24" spans="1:8" ht="15.75" x14ac:dyDescent="0.25">
      <c r="A24" s="144"/>
      <c r="B24" s="135"/>
      <c r="C24" s="21"/>
      <c r="D24" s="15"/>
      <c r="E24" s="21"/>
      <c r="F24" s="17"/>
      <c r="G24"/>
      <c r="H24"/>
    </row>
    <row r="25" spans="1:8" ht="15.75" x14ac:dyDescent="0.25">
      <c r="A25" s="144" t="s">
        <v>15</v>
      </c>
      <c r="B25" s="135" t="s">
        <v>111</v>
      </c>
      <c r="C25" s="21"/>
      <c r="D25" s="15"/>
      <c r="E25" s="21">
        <f>E23-C15</f>
        <v>3.0116262965220244</v>
      </c>
      <c r="F25" s="17"/>
      <c r="G25"/>
      <c r="H25"/>
    </row>
    <row r="26" spans="1:8" ht="15.75" x14ac:dyDescent="0.25">
      <c r="A26" s="144"/>
      <c r="B26" s="135"/>
      <c r="C26" s="20"/>
      <c r="D26" s="15"/>
      <c r="E26" s="20"/>
      <c r="F26" s="17"/>
      <c r="G26"/>
      <c r="H26"/>
    </row>
    <row r="27" spans="1:8" ht="15.75" x14ac:dyDescent="0.25">
      <c r="A27" s="144" t="s">
        <v>16</v>
      </c>
      <c r="B27" s="135" t="s">
        <v>112</v>
      </c>
      <c r="C27" s="19"/>
      <c r="D27" s="15"/>
      <c r="E27" s="19">
        <f>(E23*C19)</f>
        <v>15942.62778759325</v>
      </c>
      <c r="F27" s="22">
        <f>E27-C17</f>
        <v>164.88778759325032</v>
      </c>
      <c r="G27"/>
      <c r="H27"/>
    </row>
    <row r="28" spans="1:8" ht="15.75" x14ac:dyDescent="0.25">
      <c r="A28" s="144"/>
      <c r="B28" s="135"/>
      <c r="C28" s="18"/>
      <c r="D28" s="15"/>
      <c r="E28" s="18"/>
      <c r="F28" s="22"/>
      <c r="G28"/>
      <c r="H28"/>
    </row>
    <row r="29" spans="1:8" ht="15.75" x14ac:dyDescent="0.25">
      <c r="A29" s="144" t="s">
        <v>17</v>
      </c>
      <c r="B29" s="135" t="s">
        <v>109</v>
      </c>
      <c r="C29" s="19"/>
      <c r="D29" s="15"/>
      <c r="E29" s="19">
        <f>E27</f>
        <v>15942.62778759325</v>
      </c>
      <c r="F29" s="22"/>
      <c r="G29"/>
      <c r="H29"/>
    </row>
    <row r="30" spans="1:8" ht="15.75" x14ac:dyDescent="0.25">
      <c r="A30" s="144"/>
      <c r="B30" s="135"/>
      <c r="C30" s="18"/>
      <c r="D30" s="15"/>
      <c r="E30" s="18"/>
      <c r="F30" s="22"/>
      <c r="G30"/>
      <c r="H30"/>
    </row>
    <row r="31" spans="1:8" ht="15.75" x14ac:dyDescent="0.25">
      <c r="A31" s="144" t="s">
        <v>18</v>
      </c>
      <c r="B31" s="135" t="s">
        <v>127</v>
      </c>
      <c r="C31" s="19"/>
      <c r="D31" s="15"/>
      <c r="E31" s="19">
        <f>E29-C21</f>
        <v>164.88778759325032</v>
      </c>
      <c r="F31" s="22">
        <f>SUM(F27:F30)</f>
        <v>164.88778759325032</v>
      </c>
      <c r="G31"/>
      <c r="H31"/>
    </row>
    <row r="32" spans="1:8" ht="15.75" x14ac:dyDescent="0.25">
      <c r="A32" s="135"/>
      <c r="B32" s="135"/>
      <c r="C32" s="18"/>
      <c r="D32" s="15"/>
      <c r="E32" s="18"/>
      <c r="F32" s="17"/>
      <c r="G32"/>
      <c r="H32"/>
    </row>
    <row r="33" spans="1:8" ht="16.5" thickBot="1" x14ac:dyDescent="0.3">
      <c r="A33" s="135"/>
      <c r="B33" s="2" t="s">
        <v>19</v>
      </c>
      <c r="C33" s="23"/>
      <c r="D33" s="15"/>
      <c r="E33" s="23"/>
      <c r="F33" s="17"/>
      <c r="G33"/>
      <c r="H33"/>
    </row>
    <row r="34" spans="1:8" ht="15.75" x14ac:dyDescent="0.25">
      <c r="A34" s="135"/>
      <c r="B34" s="2"/>
      <c r="C34" s="15"/>
      <c r="D34" s="15"/>
      <c r="E34" s="127"/>
      <c r="F34" s="127"/>
      <c r="G34"/>
      <c r="H34"/>
    </row>
    <row r="35" spans="1:8" ht="15.75" x14ac:dyDescent="0.25">
      <c r="A35" s="135"/>
      <c r="B35" s="2"/>
      <c r="C35" s="15"/>
      <c r="D35" s="15"/>
      <c r="E35" s="127"/>
      <c r="F35" s="127"/>
      <c r="G35"/>
      <c r="H35"/>
    </row>
    <row r="36" spans="1:8" ht="15.75" x14ac:dyDescent="0.25">
      <c r="A36" s="135"/>
      <c r="B36" s="2"/>
      <c r="C36" s="15"/>
      <c r="D36" s="15"/>
      <c r="E36" s="127"/>
      <c r="F36" s="127"/>
      <c r="G36"/>
      <c r="H36"/>
    </row>
    <row r="37" spans="1:8" ht="15.75" x14ac:dyDescent="0.25">
      <c r="A37" s="135"/>
      <c r="B37" s="2"/>
      <c r="C37" s="15"/>
      <c r="D37" s="15"/>
      <c r="E37" s="127"/>
      <c r="F37" s="127"/>
      <c r="G37"/>
      <c r="H37"/>
    </row>
    <row r="38" spans="1:8" ht="15.75" x14ac:dyDescent="0.25">
      <c r="A38" s="135"/>
      <c r="B38" s="2"/>
      <c r="C38" s="15"/>
      <c r="D38" s="15"/>
      <c r="E38" s="127"/>
      <c r="F38" s="127"/>
      <c r="G38"/>
      <c r="H38"/>
    </row>
    <row r="39" spans="1:8" ht="18" x14ac:dyDescent="0.25">
      <c r="A39" s="135"/>
      <c r="B39" s="136" t="s">
        <v>20</v>
      </c>
      <c r="C39" s="15"/>
      <c r="D39" s="15"/>
      <c r="E39" s="127"/>
      <c r="F39" s="127"/>
      <c r="G39"/>
      <c r="H39"/>
    </row>
    <row r="40" spans="1:8" ht="15.75" x14ac:dyDescent="0.25">
      <c r="A40" s="135"/>
      <c r="B40" s="135"/>
      <c r="C40" s="15"/>
      <c r="D40" s="15"/>
      <c r="E40" s="127"/>
      <c r="F40" s="127"/>
      <c r="G40"/>
      <c r="H40"/>
    </row>
    <row r="41" spans="1:8" ht="16.5" thickBot="1" x14ac:dyDescent="0.3">
      <c r="A41" s="135"/>
      <c r="B41" s="2" t="s">
        <v>106</v>
      </c>
      <c r="C41" s="15"/>
      <c r="D41" s="15"/>
      <c r="E41" s="127"/>
      <c r="F41" s="127"/>
      <c r="G41"/>
      <c r="H41"/>
    </row>
    <row r="42" spans="1:8" ht="15.75" x14ac:dyDescent="0.25">
      <c r="A42"/>
      <c r="B42"/>
      <c r="C42" s="63"/>
      <c r="D42" s="15"/>
      <c r="E42" s="139"/>
      <c r="F42" s="140"/>
      <c r="G42" s="108" t="s">
        <v>6</v>
      </c>
      <c r="H42" s="109" t="s">
        <v>104</v>
      </c>
    </row>
    <row r="43" spans="1:8" ht="15.75" x14ac:dyDescent="0.25">
      <c r="A43" s="137" t="s">
        <v>4</v>
      </c>
      <c r="B43"/>
      <c r="C43" s="64" t="s">
        <v>118</v>
      </c>
      <c r="D43" s="15"/>
      <c r="E43" s="145" t="s">
        <v>120</v>
      </c>
      <c r="F43" s="146"/>
      <c r="G43" s="110" t="s">
        <v>7</v>
      </c>
      <c r="H43" s="111" t="s">
        <v>105</v>
      </c>
    </row>
    <row r="44" spans="1:8" ht="16.5" thickBot="1" x14ac:dyDescent="0.3">
      <c r="A44" s="138"/>
      <c r="B44"/>
      <c r="C44" s="65"/>
      <c r="D44" s="15"/>
      <c r="E44" s="123"/>
      <c r="F44" s="124"/>
      <c r="G44" s="112"/>
      <c r="H44" s="113"/>
    </row>
    <row r="45" spans="1:8" ht="16.5" thickBot="1" x14ac:dyDescent="0.3">
      <c r="A45" s="1">
        <v>1</v>
      </c>
      <c r="B45" t="s">
        <v>22</v>
      </c>
      <c r="C45" s="65"/>
      <c r="D45" s="15"/>
      <c r="E45" s="92"/>
      <c r="F45" s="53">
        <v>18900.514412</v>
      </c>
      <c r="G45" s="112"/>
      <c r="H45" s="113"/>
    </row>
    <row r="46" spans="1:8" ht="15.75" thickBot="1" x14ac:dyDescent="0.25">
      <c r="A46" s="1"/>
      <c r="B46"/>
      <c r="C46" s="65"/>
      <c r="D46" s="15"/>
      <c r="E46" s="92"/>
      <c r="F46" s="93"/>
      <c r="G46" s="112"/>
      <c r="H46" s="113"/>
    </row>
    <row r="47" spans="1:8" ht="16.5" thickBot="1" x14ac:dyDescent="0.3">
      <c r="A47" s="1">
        <v>2</v>
      </c>
      <c r="B47" t="s">
        <v>23</v>
      </c>
      <c r="C47" s="65"/>
      <c r="D47" s="15"/>
      <c r="E47" s="53">
        <f>876.73+141.33+1300</f>
        <v>2318.06</v>
      </c>
      <c r="F47" s="93"/>
      <c r="G47" s="112"/>
      <c r="H47" s="114"/>
    </row>
    <row r="48" spans="1:8" x14ac:dyDescent="0.2">
      <c r="A48" s="1"/>
      <c r="B48"/>
      <c r="C48" s="65"/>
      <c r="D48" s="15"/>
      <c r="E48" s="92"/>
      <c r="F48" s="93"/>
      <c r="G48" s="112"/>
      <c r="H48" s="114"/>
    </row>
    <row r="49" spans="1:8" s="59" customFormat="1" ht="18.75" x14ac:dyDescent="0.3">
      <c r="A49" s="121">
        <v>3</v>
      </c>
      <c r="B49" s="122" t="s">
        <v>110</v>
      </c>
      <c r="C49" s="66">
        <f>C17</f>
        <v>15777.74</v>
      </c>
      <c r="D49" s="67"/>
      <c r="E49" s="68"/>
      <c r="F49" s="69">
        <f>F45-E47</f>
        <v>16582.454411999999</v>
      </c>
      <c r="G49" s="115"/>
      <c r="H49" s="116">
        <f>F49-C49</f>
        <v>804.71441199999936</v>
      </c>
    </row>
    <row r="50" spans="1:8" x14ac:dyDescent="0.2">
      <c r="A50" s="1"/>
      <c r="B50"/>
      <c r="C50" s="65"/>
      <c r="D50" s="15"/>
      <c r="E50" s="123"/>
      <c r="F50" s="124"/>
      <c r="G50" s="112"/>
      <c r="H50" s="114"/>
    </row>
    <row r="51" spans="1:8" s="60" customFormat="1" x14ac:dyDescent="0.2">
      <c r="A51" s="1">
        <v>4</v>
      </c>
      <c r="B51" s="105" t="s">
        <v>5</v>
      </c>
      <c r="C51" s="71">
        <f>C15</f>
        <v>288.17571863419505</v>
      </c>
      <c r="D51" s="70"/>
      <c r="E51" s="72"/>
      <c r="F51" s="73">
        <f>E23</f>
        <v>291.18734493071707</v>
      </c>
      <c r="G51" s="74"/>
      <c r="H51" s="75">
        <f>F51-C51</f>
        <v>3.0116262965220244</v>
      </c>
    </row>
    <row r="52" spans="1:8" x14ac:dyDescent="0.2">
      <c r="A52" s="1"/>
      <c r="B52"/>
      <c r="C52" s="65"/>
      <c r="D52" s="15"/>
      <c r="E52" s="123"/>
      <c r="F52" s="124"/>
      <c r="G52" s="112"/>
      <c r="H52" s="114"/>
    </row>
    <row r="53" spans="1:8" x14ac:dyDescent="0.2">
      <c r="A53" s="14">
        <v>5</v>
      </c>
      <c r="B53" s="2" t="s">
        <v>9</v>
      </c>
      <c r="C53" s="76">
        <f>C49/C51</f>
        <v>54.750414347115665</v>
      </c>
      <c r="D53" s="77"/>
      <c r="E53" s="125"/>
      <c r="F53" s="78">
        <f>F49/F51</f>
        <v>56.94771665281506</v>
      </c>
      <c r="G53" s="79">
        <f>F53/C53-1</f>
        <v>4.0133071720125812E-2</v>
      </c>
      <c r="H53" s="117">
        <f>F53-C53</f>
        <v>2.1973023056993952</v>
      </c>
    </row>
    <row r="54" spans="1:8" ht="15.75" thickBot="1" x14ac:dyDescent="0.25">
      <c r="A54" s="1"/>
      <c r="B54"/>
      <c r="C54" s="80"/>
      <c r="D54" s="15"/>
      <c r="E54" s="126"/>
      <c r="F54" s="81"/>
      <c r="G54" s="82"/>
      <c r="H54" s="118"/>
    </row>
    <row r="55" spans="1:8" x14ac:dyDescent="0.2">
      <c r="A55" s="1"/>
      <c r="B55"/>
      <c r="C55" s="83"/>
      <c r="D55" s="84"/>
      <c r="E55" s="127"/>
      <c r="F55" s="83"/>
      <c r="G55" s="85"/>
      <c r="H55"/>
    </row>
    <row r="56" spans="1:8" ht="15.75" thickBot="1" x14ac:dyDescent="0.25">
      <c r="A56" s="1"/>
      <c r="B56"/>
      <c r="C56" s="86"/>
      <c r="D56" s="15"/>
      <c r="E56" s="127"/>
      <c r="F56" s="127"/>
      <c r="G56"/>
      <c r="H56"/>
    </row>
    <row r="57" spans="1:8" ht="18.75" thickBot="1" x14ac:dyDescent="0.3">
      <c r="A57" s="128"/>
      <c r="B57" s="129" t="s">
        <v>8</v>
      </c>
      <c r="C57" s="87"/>
      <c r="D57" s="87"/>
      <c r="E57" s="130"/>
      <c r="F57" s="88">
        <f>F49</f>
        <v>16582.454411999999</v>
      </c>
      <c r="G57" s="119"/>
      <c r="H57"/>
    </row>
    <row r="58" spans="1:8" ht="15.75" thickTop="1" x14ac:dyDescent="0.2">
      <c r="A58" s="128"/>
      <c r="B58" s="2" t="s">
        <v>128</v>
      </c>
      <c r="C58" s="89"/>
      <c r="D58" s="89"/>
      <c r="E58" s="131"/>
      <c r="F58" s="90">
        <f>+F57-C21</f>
        <v>804.71441199999936</v>
      </c>
      <c r="G58" s="119"/>
      <c r="H58"/>
    </row>
    <row r="59" spans="1:8" ht="15.75" thickBot="1" x14ac:dyDescent="0.25">
      <c r="A59" s="132"/>
      <c r="B59" s="133"/>
      <c r="C59" s="91"/>
      <c r="D59" s="91"/>
      <c r="E59" s="134"/>
      <c r="F59" s="134"/>
      <c r="G59" s="120"/>
      <c r="H59"/>
    </row>
    <row r="60" spans="1:8" x14ac:dyDescent="0.2">
      <c r="A60"/>
      <c r="B60"/>
      <c r="C60" s="86"/>
      <c r="D60" s="15"/>
      <c r="E60" s="127"/>
      <c r="F60" s="127"/>
      <c r="G60"/>
      <c r="H60"/>
    </row>
    <row r="61" spans="1:8" x14ac:dyDescent="0.2">
      <c r="C61" s="61"/>
    </row>
    <row r="77" spans="2:2" x14ac:dyDescent="0.2">
      <c r="B77" s="62" t="s">
        <v>46</v>
      </c>
    </row>
    <row r="78" spans="2:2" x14ac:dyDescent="0.2">
      <c r="B78" s="62" t="s">
        <v>28</v>
      </c>
    </row>
    <row r="79" spans="2:2" x14ac:dyDescent="0.2">
      <c r="B79" s="62" t="s">
        <v>47</v>
      </c>
    </row>
    <row r="80" spans="2:2" x14ac:dyDescent="0.2">
      <c r="B80" s="62" t="s">
        <v>48</v>
      </c>
    </row>
    <row r="81" spans="2:2" x14ac:dyDescent="0.2">
      <c r="B81" s="62" t="s">
        <v>29</v>
      </c>
    </row>
    <row r="82" spans="2:2" x14ac:dyDescent="0.2">
      <c r="B82" s="62" t="s">
        <v>49</v>
      </c>
    </row>
    <row r="83" spans="2:2" x14ac:dyDescent="0.2">
      <c r="B83" s="62" t="s">
        <v>50</v>
      </c>
    </row>
    <row r="84" spans="2:2" x14ac:dyDescent="0.2">
      <c r="B84" s="62" t="s">
        <v>51</v>
      </c>
    </row>
    <row r="85" spans="2:2" x14ac:dyDescent="0.2">
      <c r="B85" s="62" t="s">
        <v>52</v>
      </c>
    </row>
    <row r="86" spans="2:2" x14ac:dyDescent="0.2">
      <c r="B86" s="62" t="s">
        <v>53</v>
      </c>
    </row>
    <row r="87" spans="2:2" x14ac:dyDescent="0.2">
      <c r="B87" s="62" t="s">
        <v>54</v>
      </c>
    </row>
    <row r="88" spans="2:2" x14ac:dyDescent="0.2">
      <c r="B88" s="62" t="s">
        <v>30</v>
      </c>
    </row>
    <row r="89" spans="2:2" x14ac:dyDescent="0.2">
      <c r="B89" s="62" t="s">
        <v>55</v>
      </c>
    </row>
    <row r="90" spans="2:2" x14ac:dyDescent="0.2">
      <c r="B90" s="62" t="s">
        <v>56</v>
      </c>
    </row>
    <row r="91" spans="2:2" x14ac:dyDescent="0.2">
      <c r="B91" s="62" t="s">
        <v>57</v>
      </c>
    </row>
    <row r="92" spans="2:2" x14ac:dyDescent="0.2">
      <c r="B92" s="62" t="s">
        <v>58</v>
      </c>
    </row>
    <row r="93" spans="2:2" x14ac:dyDescent="0.2">
      <c r="B93" s="62" t="s">
        <v>59</v>
      </c>
    </row>
    <row r="94" spans="2:2" x14ac:dyDescent="0.2">
      <c r="B94" s="62" t="s">
        <v>60</v>
      </c>
    </row>
    <row r="95" spans="2:2" x14ac:dyDescent="0.2">
      <c r="B95" s="62" t="s">
        <v>61</v>
      </c>
    </row>
    <row r="96" spans="2:2" x14ac:dyDescent="0.2">
      <c r="B96" s="62" t="s">
        <v>62</v>
      </c>
    </row>
    <row r="97" spans="2:2" x14ac:dyDescent="0.2">
      <c r="B97" s="62" t="s">
        <v>63</v>
      </c>
    </row>
    <row r="98" spans="2:2" x14ac:dyDescent="0.2">
      <c r="B98" s="62" t="s">
        <v>31</v>
      </c>
    </row>
    <row r="99" spans="2:2" x14ac:dyDescent="0.2">
      <c r="B99" s="62" t="s">
        <v>64</v>
      </c>
    </row>
    <row r="100" spans="2:2" x14ac:dyDescent="0.2">
      <c r="B100" s="62" t="s">
        <v>65</v>
      </c>
    </row>
    <row r="101" spans="2:2" x14ac:dyDescent="0.2">
      <c r="B101" s="62" t="s">
        <v>66</v>
      </c>
    </row>
    <row r="102" spans="2:2" x14ac:dyDescent="0.2">
      <c r="B102" s="62" t="s">
        <v>32</v>
      </c>
    </row>
    <row r="103" spans="2:2" x14ac:dyDescent="0.2">
      <c r="B103" s="62" t="s">
        <v>67</v>
      </c>
    </row>
    <row r="104" spans="2:2" x14ac:dyDescent="0.2">
      <c r="B104" s="62" t="s">
        <v>68</v>
      </c>
    </row>
    <row r="105" spans="2:2" x14ac:dyDescent="0.2">
      <c r="B105" s="62" t="s">
        <v>33</v>
      </c>
    </row>
    <row r="106" spans="2:2" x14ac:dyDescent="0.2">
      <c r="B106" s="62" t="s">
        <v>69</v>
      </c>
    </row>
    <row r="107" spans="2:2" x14ac:dyDescent="0.2">
      <c r="B107" s="62" t="s">
        <v>70</v>
      </c>
    </row>
    <row r="108" spans="2:2" x14ac:dyDescent="0.2">
      <c r="B108" s="62" t="s">
        <v>71</v>
      </c>
    </row>
    <row r="109" spans="2:2" x14ac:dyDescent="0.2">
      <c r="B109" s="62" t="s">
        <v>72</v>
      </c>
    </row>
    <row r="110" spans="2:2" x14ac:dyDescent="0.2">
      <c r="B110" s="62" t="s">
        <v>73</v>
      </c>
    </row>
    <row r="111" spans="2:2" x14ac:dyDescent="0.2">
      <c r="B111" s="62" t="s">
        <v>74</v>
      </c>
    </row>
    <row r="112" spans="2:2" x14ac:dyDescent="0.2">
      <c r="B112" s="62" t="s">
        <v>75</v>
      </c>
    </row>
    <row r="113" spans="2:2" x14ac:dyDescent="0.2">
      <c r="B113" s="62" t="s">
        <v>76</v>
      </c>
    </row>
    <row r="114" spans="2:2" x14ac:dyDescent="0.2">
      <c r="B114" s="62" t="s">
        <v>34</v>
      </c>
    </row>
    <row r="115" spans="2:2" x14ac:dyDescent="0.2">
      <c r="B115" s="62" t="s">
        <v>35</v>
      </c>
    </row>
    <row r="116" spans="2:2" x14ac:dyDescent="0.2">
      <c r="B116" s="62" t="s">
        <v>77</v>
      </c>
    </row>
    <row r="117" spans="2:2" x14ac:dyDescent="0.2">
      <c r="B117" s="62" t="s">
        <v>36</v>
      </c>
    </row>
    <row r="118" spans="2:2" x14ac:dyDescent="0.2">
      <c r="B118" s="62" t="s">
        <v>37</v>
      </c>
    </row>
    <row r="119" spans="2:2" x14ac:dyDescent="0.2">
      <c r="B119" s="62" t="s">
        <v>78</v>
      </c>
    </row>
    <row r="120" spans="2:2" x14ac:dyDescent="0.2">
      <c r="B120" s="62" t="s">
        <v>38</v>
      </c>
    </row>
    <row r="121" spans="2:2" x14ac:dyDescent="0.2">
      <c r="B121" s="62" t="s">
        <v>79</v>
      </c>
    </row>
    <row r="122" spans="2:2" x14ac:dyDescent="0.2">
      <c r="B122" s="62" t="s">
        <v>80</v>
      </c>
    </row>
    <row r="123" spans="2:2" x14ac:dyDescent="0.2">
      <c r="B123" s="62" t="s">
        <v>81</v>
      </c>
    </row>
    <row r="124" spans="2:2" x14ac:dyDescent="0.2">
      <c r="B124" s="62" t="s">
        <v>82</v>
      </c>
    </row>
    <row r="125" spans="2:2" x14ac:dyDescent="0.2">
      <c r="B125" s="62" t="s">
        <v>83</v>
      </c>
    </row>
    <row r="126" spans="2:2" x14ac:dyDescent="0.2">
      <c r="B126" s="62" t="s">
        <v>84</v>
      </c>
    </row>
    <row r="127" spans="2:2" x14ac:dyDescent="0.2">
      <c r="B127" s="62" t="s">
        <v>85</v>
      </c>
    </row>
    <row r="128" spans="2:2" x14ac:dyDescent="0.2">
      <c r="B128" s="62" t="s">
        <v>86</v>
      </c>
    </row>
    <row r="129" spans="2:2" x14ac:dyDescent="0.2">
      <c r="B129" s="62" t="s">
        <v>87</v>
      </c>
    </row>
    <row r="130" spans="2:2" x14ac:dyDescent="0.2">
      <c r="B130" s="62" t="s">
        <v>39</v>
      </c>
    </row>
    <row r="131" spans="2:2" x14ac:dyDescent="0.2">
      <c r="B131" s="62" t="s">
        <v>40</v>
      </c>
    </row>
    <row r="132" spans="2:2" x14ac:dyDescent="0.2">
      <c r="B132" s="62" t="s">
        <v>88</v>
      </c>
    </row>
    <row r="133" spans="2:2" x14ac:dyDescent="0.2">
      <c r="B133" s="62" t="s">
        <v>89</v>
      </c>
    </row>
    <row r="134" spans="2:2" x14ac:dyDescent="0.2">
      <c r="B134" s="62" t="s">
        <v>41</v>
      </c>
    </row>
    <row r="135" spans="2:2" x14ac:dyDescent="0.2">
      <c r="B135" s="62" t="s">
        <v>90</v>
      </c>
    </row>
    <row r="136" spans="2:2" x14ac:dyDescent="0.2">
      <c r="B136" s="62" t="s">
        <v>91</v>
      </c>
    </row>
    <row r="137" spans="2:2" x14ac:dyDescent="0.2">
      <c r="B137" s="62" t="s">
        <v>92</v>
      </c>
    </row>
    <row r="138" spans="2:2" x14ac:dyDescent="0.2">
      <c r="B138" s="62" t="s">
        <v>93</v>
      </c>
    </row>
    <row r="139" spans="2:2" x14ac:dyDescent="0.2">
      <c r="B139" s="62" t="s">
        <v>42</v>
      </c>
    </row>
    <row r="140" spans="2:2" x14ac:dyDescent="0.2">
      <c r="B140" s="62" t="s">
        <v>94</v>
      </c>
    </row>
    <row r="141" spans="2:2" x14ac:dyDescent="0.2">
      <c r="B141" s="62" t="s">
        <v>43</v>
      </c>
    </row>
    <row r="142" spans="2:2" x14ac:dyDescent="0.2">
      <c r="B142" s="62" t="s">
        <v>95</v>
      </c>
    </row>
    <row r="143" spans="2:2" x14ac:dyDescent="0.2">
      <c r="B143" s="62" t="s">
        <v>96</v>
      </c>
    </row>
    <row r="144" spans="2:2" x14ac:dyDescent="0.2">
      <c r="B144" s="62" t="s">
        <v>44</v>
      </c>
    </row>
    <row r="145" spans="2:2" x14ac:dyDescent="0.2">
      <c r="B145" s="62" t="s">
        <v>97</v>
      </c>
    </row>
    <row r="146" spans="2:2" x14ac:dyDescent="0.2">
      <c r="B146" s="62" t="s">
        <v>98</v>
      </c>
    </row>
    <row r="147" spans="2:2" x14ac:dyDescent="0.2">
      <c r="B147" s="62" t="s">
        <v>45</v>
      </c>
    </row>
  </sheetData>
  <sheetProtection algorithmName="SHA-512" hashValue="6X5Iwibsri0igP4hQ0cZAaC8IvLB7GkeLa2mJwb3Ohk/XCR4i/WL9eSpLjI2ZypjtN6ed63OXdW4EhZ9uqsfGA==" saltValue="fI1kz688N3qG2S6gymwagQ==" spinCount="100000" sheet="1" selectLockedCells="1"/>
  <mergeCells count="1">
    <mergeCell ref="E43:F43"/>
  </mergeCells>
  <dataValidations count="1">
    <dataValidation type="list" allowBlank="1" showInputMessage="1" showErrorMessage="1" sqref="B11:B13" xr:uid="{00000000-0002-0000-0300-000000000000}">
      <formula1>$B$77:$B$147</formula1>
    </dataValidation>
  </dataValidations>
  <pageMargins left="0.51181102362204722" right="0.51181102362204722" top="0.35433070866141736" bottom="0.35433070866141736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85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33" sqref="I33"/>
    </sheetView>
  </sheetViews>
  <sheetFormatPr defaultRowHeight="15" x14ac:dyDescent="0.2"/>
  <cols>
    <col min="1" max="1" width="34.109375" bestFit="1" customWidth="1"/>
    <col min="2" max="2" width="8" style="1" bestFit="1" customWidth="1"/>
    <col min="3" max="3" width="13.6640625" style="27" customWidth="1"/>
    <col min="4" max="9" width="13.6640625" style="25" customWidth="1"/>
    <col min="10" max="10" width="13.6640625" style="30" customWidth="1"/>
    <col min="11" max="15" width="13.6640625" style="51" customWidth="1"/>
    <col min="16" max="16" width="14.6640625" customWidth="1"/>
    <col min="225" max="225" width="27.44140625" customWidth="1"/>
    <col min="226" max="226" width="12.33203125" bestFit="1" customWidth="1"/>
    <col min="227" max="227" width="8.109375" customWidth="1"/>
    <col min="228" max="228" width="10.88671875" bestFit="1" customWidth="1"/>
    <col min="229" max="229" width="10.88671875" customWidth="1"/>
    <col min="230" max="230" width="8.109375" customWidth="1"/>
    <col min="231" max="231" width="9.109375" bestFit="1" customWidth="1"/>
    <col min="232" max="232" width="9.109375" customWidth="1"/>
    <col min="233" max="233" width="11.109375" bestFit="1" customWidth="1"/>
    <col min="234" max="234" width="11.5546875" bestFit="1" customWidth="1"/>
    <col min="235" max="235" width="1.6640625" customWidth="1"/>
    <col min="236" max="236" width="9.6640625" customWidth="1"/>
    <col min="237" max="237" width="13.6640625" bestFit="1" customWidth="1"/>
    <col min="238" max="238" width="12.109375" bestFit="1" customWidth="1"/>
    <col min="239" max="239" width="1.33203125" customWidth="1"/>
    <col min="240" max="240" width="12.109375" bestFit="1" customWidth="1"/>
    <col min="241" max="241" width="10" customWidth="1"/>
    <col min="242" max="242" width="2.6640625" customWidth="1"/>
    <col min="243" max="244" width="13.6640625" bestFit="1" customWidth="1"/>
    <col min="245" max="245" width="11.109375" bestFit="1" customWidth="1"/>
    <col min="246" max="246" width="10" customWidth="1"/>
    <col min="247" max="247" width="11.109375" bestFit="1" customWidth="1"/>
    <col min="481" max="481" width="27.44140625" customWidth="1"/>
    <col min="482" max="482" width="12.33203125" bestFit="1" customWidth="1"/>
    <col min="483" max="483" width="8.109375" customWidth="1"/>
    <col min="484" max="484" width="10.88671875" bestFit="1" customWidth="1"/>
    <col min="485" max="485" width="10.88671875" customWidth="1"/>
    <col min="486" max="486" width="8.109375" customWidth="1"/>
    <col min="487" max="487" width="9.109375" bestFit="1" customWidth="1"/>
    <col min="488" max="488" width="9.109375" customWidth="1"/>
    <col min="489" max="489" width="11.109375" bestFit="1" customWidth="1"/>
    <col min="490" max="490" width="11.5546875" bestFit="1" customWidth="1"/>
    <col min="491" max="491" width="1.6640625" customWidth="1"/>
    <col min="492" max="492" width="9.6640625" customWidth="1"/>
    <col min="493" max="493" width="13.6640625" bestFit="1" customWidth="1"/>
    <col min="494" max="494" width="12.109375" bestFit="1" customWidth="1"/>
    <col min="495" max="495" width="1.33203125" customWidth="1"/>
    <col min="496" max="496" width="12.109375" bestFit="1" customWidth="1"/>
    <col min="497" max="497" width="10" customWidth="1"/>
    <col min="498" max="498" width="2.6640625" customWidth="1"/>
    <col min="499" max="500" width="13.6640625" bestFit="1" customWidth="1"/>
    <col min="501" max="501" width="11.109375" bestFit="1" customWidth="1"/>
    <col min="502" max="502" width="10" customWidth="1"/>
    <col min="503" max="503" width="11.109375" bestFit="1" customWidth="1"/>
    <col min="737" max="737" width="27.44140625" customWidth="1"/>
    <col min="738" max="738" width="12.33203125" bestFit="1" customWidth="1"/>
    <col min="739" max="739" width="8.109375" customWidth="1"/>
    <col min="740" max="740" width="10.88671875" bestFit="1" customWidth="1"/>
    <col min="741" max="741" width="10.88671875" customWidth="1"/>
    <col min="742" max="742" width="8.109375" customWidth="1"/>
    <col min="743" max="743" width="9.109375" bestFit="1" customWidth="1"/>
    <col min="744" max="744" width="9.109375" customWidth="1"/>
    <col min="745" max="745" width="11.109375" bestFit="1" customWidth="1"/>
    <col min="746" max="746" width="11.5546875" bestFit="1" customWidth="1"/>
    <col min="747" max="747" width="1.6640625" customWidth="1"/>
    <col min="748" max="748" width="9.6640625" customWidth="1"/>
    <col min="749" max="749" width="13.6640625" bestFit="1" customWidth="1"/>
    <col min="750" max="750" width="12.109375" bestFit="1" customWidth="1"/>
    <col min="751" max="751" width="1.33203125" customWidth="1"/>
    <col min="752" max="752" width="12.109375" bestFit="1" customWidth="1"/>
    <col min="753" max="753" width="10" customWidth="1"/>
    <col min="754" max="754" width="2.6640625" customWidth="1"/>
    <col min="755" max="756" width="13.6640625" bestFit="1" customWidth="1"/>
    <col min="757" max="757" width="11.109375" bestFit="1" customWidth="1"/>
    <col min="758" max="758" width="10" customWidth="1"/>
    <col min="759" max="759" width="11.109375" bestFit="1" customWidth="1"/>
    <col min="993" max="993" width="27.44140625" customWidth="1"/>
    <col min="994" max="994" width="12.33203125" bestFit="1" customWidth="1"/>
    <col min="995" max="995" width="8.109375" customWidth="1"/>
    <col min="996" max="996" width="10.88671875" bestFit="1" customWidth="1"/>
    <col min="997" max="997" width="10.88671875" customWidth="1"/>
    <col min="998" max="998" width="8.109375" customWidth="1"/>
    <col min="999" max="999" width="9.109375" bestFit="1" customWidth="1"/>
    <col min="1000" max="1000" width="9.109375" customWidth="1"/>
    <col min="1001" max="1001" width="11.109375" bestFit="1" customWidth="1"/>
    <col min="1002" max="1002" width="11.5546875" bestFit="1" customWidth="1"/>
    <col min="1003" max="1003" width="1.6640625" customWidth="1"/>
    <col min="1004" max="1004" width="9.6640625" customWidth="1"/>
    <col min="1005" max="1005" width="13.6640625" bestFit="1" customWidth="1"/>
    <col min="1006" max="1006" width="12.109375" bestFit="1" customWidth="1"/>
    <col min="1007" max="1007" width="1.33203125" customWidth="1"/>
    <col min="1008" max="1008" width="12.109375" bestFit="1" customWidth="1"/>
    <col min="1009" max="1009" width="10" customWidth="1"/>
    <col min="1010" max="1010" width="2.6640625" customWidth="1"/>
    <col min="1011" max="1012" width="13.6640625" bestFit="1" customWidth="1"/>
    <col min="1013" max="1013" width="11.109375" bestFit="1" customWidth="1"/>
    <col min="1014" max="1014" width="10" customWidth="1"/>
    <col min="1015" max="1015" width="11.109375" bestFit="1" customWidth="1"/>
    <col min="1249" max="1249" width="27.44140625" customWidth="1"/>
    <col min="1250" max="1250" width="12.33203125" bestFit="1" customWidth="1"/>
    <col min="1251" max="1251" width="8.109375" customWidth="1"/>
    <col min="1252" max="1252" width="10.88671875" bestFit="1" customWidth="1"/>
    <col min="1253" max="1253" width="10.88671875" customWidth="1"/>
    <col min="1254" max="1254" width="8.109375" customWidth="1"/>
    <col min="1255" max="1255" width="9.109375" bestFit="1" customWidth="1"/>
    <col min="1256" max="1256" width="9.109375" customWidth="1"/>
    <col min="1257" max="1257" width="11.109375" bestFit="1" customWidth="1"/>
    <col min="1258" max="1258" width="11.5546875" bestFit="1" customWidth="1"/>
    <col min="1259" max="1259" width="1.6640625" customWidth="1"/>
    <col min="1260" max="1260" width="9.6640625" customWidth="1"/>
    <col min="1261" max="1261" width="13.6640625" bestFit="1" customWidth="1"/>
    <col min="1262" max="1262" width="12.109375" bestFit="1" customWidth="1"/>
    <col min="1263" max="1263" width="1.33203125" customWidth="1"/>
    <col min="1264" max="1264" width="12.109375" bestFit="1" customWidth="1"/>
    <col min="1265" max="1265" width="10" customWidth="1"/>
    <col min="1266" max="1266" width="2.6640625" customWidth="1"/>
    <col min="1267" max="1268" width="13.6640625" bestFit="1" customWidth="1"/>
    <col min="1269" max="1269" width="11.109375" bestFit="1" customWidth="1"/>
    <col min="1270" max="1270" width="10" customWidth="1"/>
    <col min="1271" max="1271" width="11.109375" bestFit="1" customWidth="1"/>
    <col min="1505" max="1505" width="27.44140625" customWidth="1"/>
    <col min="1506" max="1506" width="12.33203125" bestFit="1" customWidth="1"/>
    <col min="1507" max="1507" width="8.109375" customWidth="1"/>
    <col min="1508" max="1508" width="10.88671875" bestFit="1" customWidth="1"/>
    <col min="1509" max="1509" width="10.88671875" customWidth="1"/>
    <col min="1510" max="1510" width="8.109375" customWidth="1"/>
    <col min="1511" max="1511" width="9.109375" bestFit="1" customWidth="1"/>
    <col min="1512" max="1512" width="9.109375" customWidth="1"/>
    <col min="1513" max="1513" width="11.109375" bestFit="1" customWidth="1"/>
    <col min="1514" max="1514" width="11.5546875" bestFit="1" customWidth="1"/>
    <col min="1515" max="1515" width="1.6640625" customWidth="1"/>
    <col min="1516" max="1516" width="9.6640625" customWidth="1"/>
    <col min="1517" max="1517" width="13.6640625" bestFit="1" customWidth="1"/>
    <col min="1518" max="1518" width="12.109375" bestFit="1" customWidth="1"/>
    <col min="1519" max="1519" width="1.33203125" customWidth="1"/>
    <col min="1520" max="1520" width="12.109375" bestFit="1" customWidth="1"/>
    <col min="1521" max="1521" width="10" customWidth="1"/>
    <col min="1522" max="1522" width="2.6640625" customWidth="1"/>
    <col min="1523" max="1524" width="13.6640625" bestFit="1" customWidth="1"/>
    <col min="1525" max="1525" width="11.109375" bestFit="1" customWidth="1"/>
    <col min="1526" max="1526" width="10" customWidth="1"/>
    <col min="1527" max="1527" width="11.109375" bestFit="1" customWidth="1"/>
    <col min="1761" max="1761" width="27.44140625" customWidth="1"/>
    <col min="1762" max="1762" width="12.33203125" bestFit="1" customWidth="1"/>
    <col min="1763" max="1763" width="8.109375" customWidth="1"/>
    <col min="1764" max="1764" width="10.88671875" bestFit="1" customWidth="1"/>
    <col min="1765" max="1765" width="10.88671875" customWidth="1"/>
    <col min="1766" max="1766" width="8.109375" customWidth="1"/>
    <col min="1767" max="1767" width="9.109375" bestFit="1" customWidth="1"/>
    <col min="1768" max="1768" width="9.109375" customWidth="1"/>
    <col min="1769" max="1769" width="11.109375" bestFit="1" customWidth="1"/>
    <col min="1770" max="1770" width="11.5546875" bestFit="1" customWidth="1"/>
    <col min="1771" max="1771" width="1.6640625" customWidth="1"/>
    <col min="1772" max="1772" width="9.6640625" customWidth="1"/>
    <col min="1773" max="1773" width="13.6640625" bestFit="1" customWidth="1"/>
    <col min="1774" max="1774" width="12.109375" bestFit="1" customWidth="1"/>
    <col min="1775" max="1775" width="1.33203125" customWidth="1"/>
    <col min="1776" max="1776" width="12.109375" bestFit="1" customWidth="1"/>
    <col min="1777" max="1777" width="10" customWidth="1"/>
    <col min="1778" max="1778" width="2.6640625" customWidth="1"/>
    <col min="1779" max="1780" width="13.6640625" bestFit="1" customWidth="1"/>
    <col min="1781" max="1781" width="11.109375" bestFit="1" customWidth="1"/>
    <col min="1782" max="1782" width="10" customWidth="1"/>
    <col min="1783" max="1783" width="11.109375" bestFit="1" customWidth="1"/>
    <col min="2017" max="2017" width="27.44140625" customWidth="1"/>
    <col min="2018" max="2018" width="12.33203125" bestFit="1" customWidth="1"/>
    <col min="2019" max="2019" width="8.109375" customWidth="1"/>
    <col min="2020" max="2020" width="10.88671875" bestFit="1" customWidth="1"/>
    <col min="2021" max="2021" width="10.88671875" customWidth="1"/>
    <col min="2022" max="2022" width="8.109375" customWidth="1"/>
    <col min="2023" max="2023" width="9.109375" bestFit="1" customWidth="1"/>
    <col min="2024" max="2024" width="9.109375" customWidth="1"/>
    <col min="2025" max="2025" width="11.109375" bestFit="1" customWidth="1"/>
    <col min="2026" max="2026" width="11.5546875" bestFit="1" customWidth="1"/>
    <col min="2027" max="2027" width="1.6640625" customWidth="1"/>
    <col min="2028" max="2028" width="9.6640625" customWidth="1"/>
    <col min="2029" max="2029" width="13.6640625" bestFit="1" customWidth="1"/>
    <col min="2030" max="2030" width="12.109375" bestFit="1" customWidth="1"/>
    <col min="2031" max="2031" width="1.33203125" customWidth="1"/>
    <col min="2032" max="2032" width="12.109375" bestFit="1" customWidth="1"/>
    <col min="2033" max="2033" width="10" customWidth="1"/>
    <col min="2034" max="2034" width="2.6640625" customWidth="1"/>
    <col min="2035" max="2036" width="13.6640625" bestFit="1" customWidth="1"/>
    <col min="2037" max="2037" width="11.109375" bestFit="1" customWidth="1"/>
    <col min="2038" max="2038" width="10" customWidth="1"/>
    <col min="2039" max="2039" width="11.109375" bestFit="1" customWidth="1"/>
    <col min="2273" max="2273" width="27.44140625" customWidth="1"/>
    <col min="2274" max="2274" width="12.33203125" bestFit="1" customWidth="1"/>
    <col min="2275" max="2275" width="8.109375" customWidth="1"/>
    <col min="2276" max="2276" width="10.88671875" bestFit="1" customWidth="1"/>
    <col min="2277" max="2277" width="10.88671875" customWidth="1"/>
    <col min="2278" max="2278" width="8.109375" customWidth="1"/>
    <col min="2279" max="2279" width="9.109375" bestFit="1" customWidth="1"/>
    <col min="2280" max="2280" width="9.109375" customWidth="1"/>
    <col min="2281" max="2281" width="11.109375" bestFit="1" customWidth="1"/>
    <col min="2282" max="2282" width="11.5546875" bestFit="1" customWidth="1"/>
    <col min="2283" max="2283" width="1.6640625" customWidth="1"/>
    <col min="2284" max="2284" width="9.6640625" customWidth="1"/>
    <col min="2285" max="2285" width="13.6640625" bestFit="1" customWidth="1"/>
    <col min="2286" max="2286" width="12.109375" bestFit="1" customWidth="1"/>
    <col min="2287" max="2287" width="1.33203125" customWidth="1"/>
    <col min="2288" max="2288" width="12.109375" bestFit="1" customWidth="1"/>
    <col min="2289" max="2289" width="10" customWidth="1"/>
    <col min="2290" max="2290" width="2.6640625" customWidth="1"/>
    <col min="2291" max="2292" width="13.6640625" bestFit="1" customWidth="1"/>
    <col min="2293" max="2293" width="11.109375" bestFit="1" customWidth="1"/>
    <col min="2294" max="2294" width="10" customWidth="1"/>
    <col min="2295" max="2295" width="11.109375" bestFit="1" customWidth="1"/>
    <col min="2529" max="2529" width="27.44140625" customWidth="1"/>
    <col min="2530" max="2530" width="12.33203125" bestFit="1" customWidth="1"/>
    <col min="2531" max="2531" width="8.109375" customWidth="1"/>
    <col min="2532" max="2532" width="10.88671875" bestFit="1" customWidth="1"/>
    <col min="2533" max="2533" width="10.88671875" customWidth="1"/>
    <col min="2534" max="2534" width="8.109375" customWidth="1"/>
    <col min="2535" max="2535" width="9.109375" bestFit="1" customWidth="1"/>
    <col min="2536" max="2536" width="9.109375" customWidth="1"/>
    <col min="2537" max="2537" width="11.109375" bestFit="1" customWidth="1"/>
    <col min="2538" max="2538" width="11.5546875" bestFit="1" customWidth="1"/>
    <col min="2539" max="2539" width="1.6640625" customWidth="1"/>
    <col min="2540" max="2540" width="9.6640625" customWidth="1"/>
    <col min="2541" max="2541" width="13.6640625" bestFit="1" customWidth="1"/>
    <col min="2542" max="2542" width="12.109375" bestFit="1" customWidth="1"/>
    <col min="2543" max="2543" width="1.33203125" customWidth="1"/>
    <col min="2544" max="2544" width="12.109375" bestFit="1" customWidth="1"/>
    <col min="2545" max="2545" width="10" customWidth="1"/>
    <col min="2546" max="2546" width="2.6640625" customWidth="1"/>
    <col min="2547" max="2548" width="13.6640625" bestFit="1" customWidth="1"/>
    <col min="2549" max="2549" width="11.109375" bestFit="1" customWidth="1"/>
    <col min="2550" max="2550" width="10" customWidth="1"/>
    <col min="2551" max="2551" width="11.109375" bestFit="1" customWidth="1"/>
    <col min="2785" max="2785" width="27.44140625" customWidth="1"/>
    <col min="2786" max="2786" width="12.33203125" bestFit="1" customWidth="1"/>
    <col min="2787" max="2787" width="8.109375" customWidth="1"/>
    <col min="2788" max="2788" width="10.88671875" bestFit="1" customWidth="1"/>
    <col min="2789" max="2789" width="10.88671875" customWidth="1"/>
    <col min="2790" max="2790" width="8.109375" customWidth="1"/>
    <col min="2791" max="2791" width="9.109375" bestFit="1" customWidth="1"/>
    <col min="2792" max="2792" width="9.109375" customWidth="1"/>
    <col min="2793" max="2793" width="11.109375" bestFit="1" customWidth="1"/>
    <col min="2794" max="2794" width="11.5546875" bestFit="1" customWidth="1"/>
    <col min="2795" max="2795" width="1.6640625" customWidth="1"/>
    <col min="2796" max="2796" width="9.6640625" customWidth="1"/>
    <col min="2797" max="2797" width="13.6640625" bestFit="1" customWidth="1"/>
    <col min="2798" max="2798" width="12.109375" bestFit="1" customWidth="1"/>
    <col min="2799" max="2799" width="1.33203125" customWidth="1"/>
    <col min="2800" max="2800" width="12.109375" bestFit="1" customWidth="1"/>
    <col min="2801" max="2801" width="10" customWidth="1"/>
    <col min="2802" max="2802" width="2.6640625" customWidth="1"/>
    <col min="2803" max="2804" width="13.6640625" bestFit="1" customWidth="1"/>
    <col min="2805" max="2805" width="11.109375" bestFit="1" customWidth="1"/>
    <col min="2806" max="2806" width="10" customWidth="1"/>
    <col min="2807" max="2807" width="11.109375" bestFit="1" customWidth="1"/>
    <col min="3041" max="3041" width="27.44140625" customWidth="1"/>
    <col min="3042" max="3042" width="12.33203125" bestFit="1" customWidth="1"/>
    <col min="3043" max="3043" width="8.109375" customWidth="1"/>
    <col min="3044" max="3044" width="10.88671875" bestFit="1" customWidth="1"/>
    <col min="3045" max="3045" width="10.88671875" customWidth="1"/>
    <col min="3046" max="3046" width="8.109375" customWidth="1"/>
    <col min="3047" max="3047" width="9.109375" bestFit="1" customWidth="1"/>
    <col min="3048" max="3048" width="9.109375" customWidth="1"/>
    <col min="3049" max="3049" width="11.109375" bestFit="1" customWidth="1"/>
    <col min="3050" max="3050" width="11.5546875" bestFit="1" customWidth="1"/>
    <col min="3051" max="3051" width="1.6640625" customWidth="1"/>
    <col min="3052" max="3052" width="9.6640625" customWidth="1"/>
    <col min="3053" max="3053" width="13.6640625" bestFit="1" customWidth="1"/>
    <col min="3054" max="3054" width="12.109375" bestFit="1" customWidth="1"/>
    <col min="3055" max="3055" width="1.33203125" customWidth="1"/>
    <col min="3056" max="3056" width="12.109375" bestFit="1" customWidth="1"/>
    <col min="3057" max="3057" width="10" customWidth="1"/>
    <col min="3058" max="3058" width="2.6640625" customWidth="1"/>
    <col min="3059" max="3060" width="13.6640625" bestFit="1" customWidth="1"/>
    <col min="3061" max="3061" width="11.109375" bestFit="1" customWidth="1"/>
    <col min="3062" max="3062" width="10" customWidth="1"/>
    <col min="3063" max="3063" width="11.109375" bestFit="1" customWidth="1"/>
    <col min="3297" max="3297" width="27.44140625" customWidth="1"/>
    <col min="3298" max="3298" width="12.33203125" bestFit="1" customWidth="1"/>
    <col min="3299" max="3299" width="8.109375" customWidth="1"/>
    <col min="3300" max="3300" width="10.88671875" bestFit="1" customWidth="1"/>
    <col min="3301" max="3301" width="10.88671875" customWidth="1"/>
    <col min="3302" max="3302" width="8.109375" customWidth="1"/>
    <col min="3303" max="3303" width="9.109375" bestFit="1" customWidth="1"/>
    <col min="3304" max="3304" width="9.109375" customWidth="1"/>
    <col min="3305" max="3305" width="11.109375" bestFit="1" customWidth="1"/>
    <col min="3306" max="3306" width="11.5546875" bestFit="1" customWidth="1"/>
    <col min="3307" max="3307" width="1.6640625" customWidth="1"/>
    <col min="3308" max="3308" width="9.6640625" customWidth="1"/>
    <col min="3309" max="3309" width="13.6640625" bestFit="1" customWidth="1"/>
    <col min="3310" max="3310" width="12.109375" bestFit="1" customWidth="1"/>
    <col min="3311" max="3311" width="1.33203125" customWidth="1"/>
    <col min="3312" max="3312" width="12.109375" bestFit="1" customWidth="1"/>
    <col min="3313" max="3313" width="10" customWidth="1"/>
    <col min="3314" max="3314" width="2.6640625" customWidth="1"/>
    <col min="3315" max="3316" width="13.6640625" bestFit="1" customWidth="1"/>
    <col min="3317" max="3317" width="11.109375" bestFit="1" customWidth="1"/>
    <col min="3318" max="3318" width="10" customWidth="1"/>
    <col min="3319" max="3319" width="11.109375" bestFit="1" customWidth="1"/>
    <col min="3553" max="3553" width="27.44140625" customWidth="1"/>
    <col min="3554" max="3554" width="12.33203125" bestFit="1" customWidth="1"/>
    <col min="3555" max="3555" width="8.109375" customWidth="1"/>
    <col min="3556" max="3556" width="10.88671875" bestFit="1" customWidth="1"/>
    <col min="3557" max="3557" width="10.88671875" customWidth="1"/>
    <col min="3558" max="3558" width="8.109375" customWidth="1"/>
    <col min="3559" max="3559" width="9.109375" bestFit="1" customWidth="1"/>
    <col min="3560" max="3560" width="9.109375" customWidth="1"/>
    <col min="3561" max="3561" width="11.109375" bestFit="1" customWidth="1"/>
    <col min="3562" max="3562" width="11.5546875" bestFit="1" customWidth="1"/>
    <col min="3563" max="3563" width="1.6640625" customWidth="1"/>
    <col min="3564" max="3564" width="9.6640625" customWidth="1"/>
    <col min="3565" max="3565" width="13.6640625" bestFit="1" customWidth="1"/>
    <col min="3566" max="3566" width="12.109375" bestFit="1" customWidth="1"/>
    <col min="3567" max="3567" width="1.33203125" customWidth="1"/>
    <col min="3568" max="3568" width="12.109375" bestFit="1" customWidth="1"/>
    <col min="3569" max="3569" width="10" customWidth="1"/>
    <col min="3570" max="3570" width="2.6640625" customWidth="1"/>
    <col min="3571" max="3572" width="13.6640625" bestFit="1" customWidth="1"/>
    <col min="3573" max="3573" width="11.109375" bestFit="1" customWidth="1"/>
    <col min="3574" max="3574" width="10" customWidth="1"/>
    <col min="3575" max="3575" width="11.109375" bestFit="1" customWidth="1"/>
    <col min="3809" max="3809" width="27.44140625" customWidth="1"/>
    <col min="3810" max="3810" width="12.33203125" bestFit="1" customWidth="1"/>
    <col min="3811" max="3811" width="8.109375" customWidth="1"/>
    <col min="3812" max="3812" width="10.88671875" bestFit="1" customWidth="1"/>
    <col min="3813" max="3813" width="10.88671875" customWidth="1"/>
    <col min="3814" max="3814" width="8.109375" customWidth="1"/>
    <col min="3815" max="3815" width="9.109375" bestFit="1" customWidth="1"/>
    <col min="3816" max="3816" width="9.109375" customWidth="1"/>
    <col min="3817" max="3817" width="11.109375" bestFit="1" customWidth="1"/>
    <col min="3818" max="3818" width="11.5546875" bestFit="1" customWidth="1"/>
    <col min="3819" max="3819" width="1.6640625" customWidth="1"/>
    <col min="3820" max="3820" width="9.6640625" customWidth="1"/>
    <col min="3821" max="3821" width="13.6640625" bestFit="1" customWidth="1"/>
    <col min="3822" max="3822" width="12.109375" bestFit="1" customWidth="1"/>
    <col min="3823" max="3823" width="1.33203125" customWidth="1"/>
    <col min="3824" max="3824" width="12.109375" bestFit="1" customWidth="1"/>
    <col min="3825" max="3825" width="10" customWidth="1"/>
    <col min="3826" max="3826" width="2.6640625" customWidth="1"/>
    <col min="3827" max="3828" width="13.6640625" bestFit="1" customWidth="1"/>
    <col min="3829" max="3829" width="11.109375" bestFit="1" customWidth="1"/>
    <col min="3830" max="3830" width="10" customWidth="1"/>
    <col min="3831" max="3831" width="11.109375" bestFit="1" customWidth="1"/>
    <col min="4065" max="4065" width="27.44140625" customWidth="1"/>
    <col min="4066" max="4066" width="12.33203125" bestFit="1" customWidth="1"/>
    <col min="4067" max="4067" width="8.109375" customWidth="1"/>
    <col min="4068" max="4068" width="10.88671875" bestFit="1" customWidth="1"/>
    <col min="4069" max="4069" width="10.88671875" customWidth="1"/>
    <col min="4070" max="4070" width="8.109375" customWidth="1"/>
    <col min="4071" max="4071" width="9.109375" bestFit="1" customWidth="1"/>
    <col min="4072" max="4072" width="9.109375" customWidth="1"/>
    <col min="4073" max="4073" width="11.109375" bestFit="1" customWidth="1"/>
    <col min="4074" max="4074" width="11.5546875" bestFit="1" customWidth="1"/>
    <col min="4075" max="4075" width="1.6640625" customWidth="1"/>
    <col min="4076" max="4076" width="9.6640625" customWidth="1"/>
    <col min="4077" max="4077" width="13.6640625" bestFit="1" customWidth="1"/>
    <col min="4078" max="4078" width="12.109375" bestFit="1" customWidth="1"/>
    <col min="4079" max="4079" width="1.33203125" customWidth="1"/>
    <col min="4080" max="4080" width="12.109375" bestFit="1" customWidth="1"/>
    <col min="4081" max="4081" width="10" customWidth="1"/>
    <col min="4082" max="4082" width="2.6640625" customWidth="1"/>
    <col min="4083" max="4084" width="13.6640625" bestFit="1" customWidth="1"/>
    <col min="4085" max="4085" width="11.109375" bestFit="1" customWidth="1"/>
    <col min="4086" max="4086" width="10" customWidth="1"/>
    <col min="4087" max="4087" width="11.109375" bestFit="1" customWidth="1"/>
    <col min="4321" max="4321" width="27.44140625" customWidth="1"/>
    <col min="4322" max="4322" width="12.33203125" bestFit="1" customWidth="1"/>
    <col min="4323" max="4323" width="8.109375" customWidth="1"/>
    <col min="4324" max="4324" width="10.88671875" bestFit="1" customWidth="1"/>
    <col min="4325" max="4325" width="10.88671875" customWidth="1"/>
    <col min="4326" max="4326" width="8.109375" customWidth="1"/>
    <col min="4327" max="4327" width="9.109375" bestFit="1" customWidth="1"/>
    <col min="4328" max="4328" width="9.109375" customWidth="1"/>
    <col min="4329" max="4329" width="11.109375" bestFit="1" customWidth="1"/>
    <col min="4330" max="4330" width="11.5546875" bestFit="1" customWidth="1"/>
    <col min="4331" max="4331" width="1.6640625" customWidth="1"/>
    <col min="4332" max="4332" width="9.6640625" customWidth="1"/>
    <col min="4333" max="4333" width="13.6640625" bestFit="1" customWidth="1"/>
    <col min="4334" max="4334" width="12.109375" bestFit="1" customWidth="1"/>
    <col min="4335" max="4335" width="1.33203125" customWidth="1"/>
    <col min="4336" max="4336" width="12.109375" bestFit="1" customWidth="1"/>
    <col min="4337" max="4337" width="10" customWidth="1"/>
    <col min="4338" max="4338" width="2.6640625" customWidth="1"/>
    <col min="4339" max="4340" width="13.6640625" bestFit="1" customWidth="1"/>
    <col min="4341" max="4341" width="11.109375" bestFit="1" customWidth="1"/>
    <col min="4342" max="4342" width="10" customWidth="1"/>
    <col min="4343" max="4343" width="11.109375" bestFit="1" customWidth="1"/>
    <col min="4577" max="4577" width="27.44140625" customWidth="1"/>
    <col min="4578" max="4578" width="12.33203125" bestFit="1" customWidth="1"/>
    <col min="4579" max="4579" width="8.109375" customWidth="1"/>
    <col min="4580" max="4580" width="10.88671875" bestFit="1" customWidth="1"/>
    <col min="4581" max="4581" width="10.88671875" customWidth="1"/>
    <col min="4582" max="4582" width="8.109375" customWidth="1"/>
    <col min="4583" max="4583" width="9.109375" bestFit="1" customWidth="1"/>
    <col min="4584" max="4584" width="9.109375" customWidth="1"/>
    <col min="4585" max="4585" width="11.109375" bestFit="1" customWidth="1"/>
    <col min="4586" max="4586" width="11.5546875" bestFit="1" customWidth="1"/>
    <col min="4587" max="4587" width="1.6640625" customWidth="1"/>
    <col min="4588" max="4588" width="9.6640625" customWidth="1"/>
    <col min="4589" max="4589" width="13.6640625" bestFit="1" customWidth="1"/>
    <col min="4590" max="4590" width="12.109375" bestFit="1" customWidth="1"/>
    <col min="4591" max="4591" width="1.33203125" customWidth="1"/>
    <col min="4592" max="4592" width="12.109375" bestFit="1" customWidth="1"/>
    <col min="4593" max="4593" width="10" customWidth="1"/>
    <col min="4594" max="4594" width="2.6640625" customWidth="1"/>
    <col min="4595" max="4596" width="13.6640625" bestFit="1" customWidth="1"/>
    <col min="4597" max="4597" width="11.109375" bestFit="1" customWidth="1"/>
    <col min="4598" max="4598" width="10" customWidth="1"/>
    <col min="4599" max="4599" width="11.109375" bestFit="1" customWidth="1"/>
    <col min="4833" max="4833" width="27.44140625" customWidth="1"/>
    <col min="4834" max="4834" width="12.33203125" bestFit="1" customWidth="1"/>
    <col min="4835" max="4835" width="8.109375" customWidth="1"/>
    <col min="4836" max="4836" width="10.88671875" bestFit="1" customWidth="1"/>
    <col min="4837" max="4837" width="10.88671875" customWidth="1"/>
    <col min="4838" max="4838" width="8.109375" customWidth="1"/>
    <col min="4839" max="4839" width="9.109375" bestFit="1" customWidth="1"/>
    <col min="4840" max="4840" width="9.109375" customWidth="1"/>
    <col min="4841" max="4841" width="11.109375" bestFit="1" customWidth="1"/>
    <col min="4842" max="4842" width="11.5546875" bestFit="1" customWidth="1"/>
    <col min="4843" max="4843" width="1.6640625" customWidth="1"/>
    <col min="4844" max="4844" width="9.6640625" customWidth="1"/>
    <col min="4845" max="4845" width="13.6640625" bestFit="1" customWidth="1"/>
    <col min="4846" max="4846" width="12.109375" bestFit="1" customWidth="1"/>
    <col min="4847" max="4847" width="1.33203125" customWidth="1"/>
    <col min="4848" max="4848" width="12.109375" bestFit="1" customWidth="1"/>
    <col min="4849" max="4849" width="10" customWidth="1"/>
    <col min="4850" max="4850" width="2.6640625" customWidth="1"/>
    <col min="4851" max="4852" width="13.6640625" bestFit="1" customWidth="1"/>
    <col min="4853" max="4853" width="11.109375" bestFit="1" customWidth="1"/>
    <col min="4854" max="4854" width="10" customWidth="1"/>
    <col min="4855" max="4855" width="11.109375" bestFit="1" customWidth="1"/>
    <col min="5089" max="5089" width="27.44140625" customWidth="1"/>
    <col min="5090" max="5090" width="12.33203125" bestFit="1" customWidth="1"/>
    <col min="5091" max="5091" width="8.109375" customWidth="1"/>
    <col min="5092" max="5092" width="10.88671875" bestFit="1" customWidth="1"/>
    <col min="5093" max="5093" width="10.88671875" customWidth="1"/>
    <col min="5094" max="5094" width="8.109375" customWidth="1"/>
    <col min="5095" max="5095" width="9.109375" bestFit="1" customWidth="1"/>
    <col min="5096" max="5096" width="9.109375" customWidth="1"/>
    <col min="5097" max="5097" width="11.109375" bestFit="1" customWidth="1"/>
    <col min="5098" max="5098" width="11.5546875" bestFit="1" customWidth="1"/>
    <col min="5099" max="5099" width="1.6640625" customWidth="1"/>
    <col min="5100" max="5100" width="9.6640625" customWidth="1"/>
    <col min="5101" max="5101" width="13.6640625" bestFit="1" customWidth="1"/>
    <col min="5102" max="5102" width="12.109375" bestFit="1" customWidth="1"/>
    <col min="5103" max="5103" width="1.33203125" customWidth="1"/>
    <col min="5104" max="5104" width="12.109375" bestFit="1" customWidth="1"/>
    <col min="5105" max="5105" width="10" customWidth="1"/>
    <col min="5106" max="5106" width="2.6640625" customWidth="1"/>
    <col min="5107" max="5108" width="13.6640625" bestFit="1" customWidth="1"/>
    <col min="5109" max="5109" width="11.109375" bestFit="1" customWidth="1"/>
    <col min="5110" max="5110" width="10" customWidth="1"/>
    <col min="5111" max="5111" width="11.109375" bestFit="1" customWidth="1"/>
    <col min="5345" max="5345" width="27.44140625" customWidth="1"/>
    <col min="5346" max="5346" width="12.33203125" bestFit="1" customWidth="1"/>
    <col min="5347" max="5347" width="8.109375" customWidth="1"/>
    <col min="5348" max="5348" width="10.88671875" bestFit="1" customWidth="1"/>
    <col min="5349" max="5349" width="10.88671875" customWidth="1"/>
    <col min="5350" max="5350" width="8.109375" customWidth="1"/>
    <col min="5351" max="5351" width="9.109375" bestFit="1" customWidth="1"/>
    <col min="5352" max="5352" width="9.109375" customWidth="1"/>
    <col min="5353" max="5353" width="11.109375" bestFit="1" customWidth="1"/>
    <col min="5354" max="5354" width="11.5546875" bestFit="1" customWidth="1"/>
    <col min="5355" max="5355" width="1.6640625" customWidth="1"/>
    <col min="5356" max="5356" width="9.6640625" customWidth="1"/>
    <col min="5357" max="5357" width="13.6640625" bestFit="1" customWidth="1"/>
    <col min="5358" max="5358" width="12.109375" bestFit="1" customWidth="1"/>
    <col min="5359" max="5359" width="1.33203125" customWidth="1"/>
    <col min="5360" max="5360" width="12.109375" bestFit="1" customWidth="1"/>
    <col min="5361" max="5361" width="10" customWidth="1"/>
    <col min="5362" max="5362" width="2.6640625" customWidth="1"/>
    <col min="5363" max="5364" width="13.6640625" bestFit="1" customWidth="1"/>
    <col min="5365" max="5365" width="11.109375" bestFit="1" customWidth="1"/>
    <col min="5366" max="5366" width="10" customWidth="1"/>
    <col min="5367" max="5367" width="11.109375" bestFit="1" customWidth="1"/>
    <col min="5601" max="5601" width="27.44140625" customWidth="1"/>
    <col min="5602" max="5602" width="12.33203125" bestFit="1" customWidth="1"/>
    <col min="5603" max="5603" width="8.109375" customWidth="1"/>
    <col min="5604" max="5604" width="10.88671875" bestFit="1" customWidth="1"/>
    <col min="5605" max="5605" width="10.88671875" customWidth="1"/>
    <col min="5606" max="5606" width="8.109375" customWidth="1"/>
    <col min="5607" max="5607" width="9.109375" bestFit="1" customWidth="1"/>
    <col min="5608" max="5608" width="9.109375" customWidth="1"/>
    <col min="5609" max="5609" width="11.109375" bestFit="1" customWidth="1"/>
    <col min="5610" max="5610" width="11.5546875" bestFit="1" customWidth="1"/>
    <col min="5611" max="5611" width="1.6640625" customWidth="1"/>
    <col min="5612" max="5612" width="9.6640625" customWidth="1"/>
    <col min="5613" max="5613" width="13.6640625" bestFit="1" customWidth="1"/>
    <col min="5614" max="5614" width="12.109375" bestFit="1" customWidth="1"/>
    <col min="5615" max="5615" width="1.33203125" customWidth="1"/>
    <col min="5616" max="5616" width="12.109375" bestFit="1" customWidth="1"/>
    <col min="5617" max="5617" width="10" customWidth="1"/>
    <col min="5618" max="5618" width="2.6640625" customWidth="1"/>
    <col min="5619" max="5620" width="13.6640625" bestFit="1" customWidth="1"/>
    <col min="5621" max="5621" width="11.109375" bestFit="1" customWidth="1"/>
    <col min="5622" max="5622" width="10" customWidth="1"/>
    <col min="5623" max="5623" width="11.109375" bestFit="1" customWidth="1"/>
    <col min="5857" max="5857" width="27.44140625" customWidth="1"/>
    <col min="5858" max="5858" width="12.33203125" bestFit="1" customWidth="1"/>
    <col min="5859" max="5859" width="8.109375" customWidth="1"/>
    <col min="5860" max="5860" width="10.88671875" bestFit="1" customWidth="1"/>
    <col min="5861" max="5861" width="10.88671875" customWidth="1"/>
    <col min="5862" max="5862" width="8.109375" customWidth="1"/>
    <col min="5863" max="5863" width="9.109375" bestFit="1" customWidth="1"/>
    <col min="5864" max="5864" width="9.109375" customWidth="1"/>
    <col min="5865" max="5865" width="11.109375" bestFit="1" customWidth="1"/>
    <col min="5866" max="5866" width="11.5546875" bestFit="1" customWidth="1"/>
    <col min="5867" max="5867" width="1.6640625" customWidth="1"/>
    <col min="5868" max="5868" width="9.6640625" customWidth="1"/>
    <col min="5869" max="5869" width="13.6640625" bestFit="1" customWidth="1"/>
    <col min="5870" max="5870" width="12.109375" bestFit="1" customWidth="1"/>
    <col min="5871" max="5871" width="1.33203125" customWidth="1"/>
    <col min="5872" max="5872" width="12.109375" bestFit="1" customWidth="1"/>
    <col min="5873" max="5873" width="10" customWidth="1"/>
    <col min="5874" max="5874" width="2.6640625" customWidth="1"/>
    <col min="5875" max="5876" width="13.6640625" bestFit="1" customWidth="1"/>
    <col min="5877" max="5877" width="11.109375" bestFit="1" customWidth="1"/>
    <col min="5878" max="5878" width="10" customWidth="1"/>
    <col min="5879" max="5879" width="11.109375" bestFit="1" customWidth="1"/>
    <col min="6113" max="6113" width="27.44140625" customWidth="1"/>
    <col min="6114" max="6114" width="12.33203125" bestFit="1" customWidth="1"/>
    <col min="6115" max="6115" width="8.109375" customWidth="1"/>
    <col min="6116" max="6116" width="10.88671875" bestFit="1" customWidth="1"/>
    <col min="6117" max="6117" width="10.88671875" customWidth="1"/>
    <col min="6118" max="6118" width="8.109375" customWidth="1"/>
    <col min="6119" max="6119" width="9.109375" bestFit="1" customWidth="1"/>
    <col min="6120" max="6120" width="9.109375" customWidth="1"/>
    <col min="6121" max="6121" width="11.109375" bestFit="1" customWidth="1"/>
    <col min="6122" max="6122" width="11.5546875" bestFit="1" customWidth="1"/>
    <col min="6123" max="6123" width="1.6640625" customWidth="1"/>
    <col min="6124" max="6124" width="9.6640625" customWidth="1"/>
    <col min="6125" max="6125" width="13.6640625" bestFit="1" customWidth="1"/>
    <col min="6126" max="6126" width="12.109375" bestFit="1" customWidth="1"/>
    <col min="6127" max="6127" width="1.33203125" customWidth="1"/>
    <col min="6128" max="6128" width="12.109375" bestFit="1" customWidth="1"/>
    <col min="6129" max="6129" width="10" customWidth="1"/>
    <col min="6130" max="6130" width="2.6640625" customWidth="1"/>
    <col min="6131" max="6132" width="13.6640625" bestFit="1" customWidth="1"/>
    <col min="6133" max="6133" width="11.109375" bestFit="1" customWidth="1"/>
    <col min="6134" max="6134" width="10" customWidth="1"/>
    <col min="6135" max="6135" width="11.109375" bestFit="1" customWidth="1"/>
    <col min="6369" max="6369" width="27.44140625" customWidth="1"/>
    <col min="6370" max="6370" width="12.33203125" bestFit="1" customWidth="1"/>
    <col min="6371" max="6371" width="8.109375" customWidth="1"/>
    <col min="6372" max="6372" width="10.88671875" bestFit="1" customWidth="1"/>
    <col min="6373" max="6373" width="10.88671875" customWidth="1"/>
    <col min="6374" max="6374" width="8.109375" customWidth="1"/>
    <col min="6375" max="6375" width="9.109375" bestFit="1" customWidth="1"/>
    <col min="6376" max="6376" width="9.109375" customWidth="1"/>
    <col min="6377" max="6377" width="11.109375" bestFit="1" customWidth="1"/>
    <col min="6378" max="6378" width="11.5546875" bestFit="1" customWidth="1"/>
    <col min="6379" max="6379" width="1.6640625" customWidth="1"/>
    <col min="6380" max="6380" width="9.6640625" customWidth="1"/>
    <col min="6381" max="6381" width="13.6640625" bestFit="1" customWidth="1"/>
    <col min="6382" max="6382" width="12.109375" bestFit="1" customWidth="1"/>
    <col min="6383" max="6383" width="1.33203125" customWidth="1"/>
    <col min="6384" max="6384" width="12.109375" bestFit="1" customWidth="1"/>
    <col min="6385" max="6385" width="10" customWidth="1"/>
    <col min="6386" max="6386" width="2.6640625" customWidth="1"/>
    <col min="6387" max="6388" width="13.6640625" bestFit="1" customWidth="1"/>
    <col min="6389" max="6389" width="11.109375" bestFit="1" customWidth="1"/>
    <col min="6390" max="6390" width="10" customWidth="1"/>
    <col min="6391" max="6391" width="11.109375" bestFit="1" customWidth="1"/>
    <col min="6625" max="6625" width="27.44140625" customWidth="1"/>
    <col min="6626" max="6626" width="12.33203125" bestFit="1" customWidth="1"/>
    <col min="6627" max="6627" width="8.109375" customWidth="1"/>
    <col min="6628" max="6628" width="10.88671875" bestFit="1" customWidth="1"/>
    <col min="6629" max="6629" width="10.88671875" customWidth="1"/>
    <col min="6630" max="6630" width="8.109375" customWidth="1"/>
    <col min="6631" max="6631" width="9.109375" bestFit="1" customWidth="1"/>
    <col min="6632" max="6632" width="9.109375" customWidth="1"/>
    <col min="6633" max="6633" width="11.109375" bestFit="1" customWidth="1"/>
    <col min="6634" max="6634" width="11.5546875" bestFit="1" customWidth="1"/>
    <col min="6635" max="6635" width="1.6640625" customWidth="1"/>
    <col min="6636" max="6636" width="9.6640625" customWidth="1"/>
    <col min="6637" max="6637" width="13.6640625" bestFit="1" customWidth="1"/>
    <col min="6638" max="6638" width="12.109375" bestFit="1" customWidth="1"/>
    <col min="6639" max="6639" width="1.33203125" customWidth="1"/>
    <col min="6640" max="6640" width="12.109375" bestFit="1" customWidth="1"/>
    <col min="6641" max="6641" width="10" customWidth="1"/>
    <col min="6642" max="6642" width="2.6640625" customWidth="1"/>
    <col min="6643" max="6644" width="13.6640625" bestFit="1" customWidth="1"/>
    <col min="6645" max="6645" width="11.109375" bestFit="1" customWidth="1"/>
    <col min="6646" max="6646" width="10" customWidth="1"/>
    <col min="6647" max="6647" width="11.109375" bestFit="1" customWidth="1"/>
    <col min="6881" max="6881" width="27.44140625" customWidth="1"/>
    <col min="6882" max="6882" width="12.33203125" bestFit="1" customWidth="1"/>
    <col min="6883" max="6883" width="8.109375" customWidth="1"/>
    <col min="6884" max="6884" width="10.88671875" bestFit="1" customWidth="1"/>
    <col min="6885" max="6885" width="10.88671875" customWidth="1"/>
    <col min="6886" max="6886" width="8.109375" customWidth="1"/>
    <col min="6887" max="6887" width="9.109375" bestFit="1" customWidth="1"/>
    <col min="6888" max="6888" width="9.109375" customWidth="1"/>
    <col min="6889" max="6889" width="11.109375" bestFit="1" customWidth="1"/>
    <col min="6890" max="6890" width="11.5546875" bestFit="1" customWidth="1"/>
    <col min="6891" max="6891" width="1.6640625" customWidth="1"/>
    <col min="6892" max="6892" width="9.6640625" customWidth="1"/>
    <col min="6893" max="6893" width="13.6640625" bestFit="1" customWidth="1"/>
    <col min="6894" max="6894" width="12.109375" bestFit="1" customWidth="1"/>
    <col min="6895" max="6895" width="1.33203125" customWidth="1"/>
    <col min="6896" max="6896" width="12.109375" bestFit="1" customWidth="1"/>
    <col min="6897" max="6897" width="10" customWidth="1"/>
    <col min="6898" max="6898" width="2.6640625" customWidth="1"/>
    <col min="6899" max="6900" width="13.6640625" bestFit="1" customWidth="1"/>
    <col min="6901" max="6901" width="11.109375" bestFit="1" customWidth="1"/>
    <col min="6902" max="6902" width="10" customWidth="1"/>
    <col min="6903" max="6903" width="11.109375" bestFit="1" customWidth="1"/>
    <col min="7137" max="7137" width="27.44140625" customWidth="1"/>
    <col min="7138" max="7138" width="12.33203125" bestFit="1" customWidth="1"/>
    <col min="7139" max="7139" width="8.109375" customWidth="1"/>
    <col min="7140" max="7140" width="10.88671875" bestFit="1" customWidth="1"/>
    <col min="7141" max="7141" width="10.88671875" customWidth="1"/>
    <col min="7142" max="7142" width="8.109375" customWidth="1"/>
    <col min="7143" max="7143" width="9.109375" bestFit="1" customWidth="1"/>
    <col min="7144" max="7144" width="9.109375" customWidth="1"/>
    <col min="7145" max="7145" width="11.109375" bestFit="1" customWidth="1"/>
    <col min="7146" max="7146" width="11.5546875" bestFit="1" customWidth="1"/>
    <col min="7147" max="7147" width="1.6640625" customWidth="1"/>
    <col min="7148" max="7148" width="9.6640625" customWidth="1"/>
    <col min="7149" max="7149" width="13.6640625" bestFit="1" customWidth="1"/>
    <col min="7150" max="7150" width="12.109375" bestFit="1" customWidth="1"/>
    <col min="7151" max="7151" width="1.33203125" customWidth="1"/>
    <col min="7152" max="7152" width="12.109375" bestFit="1" customWidth="1"/>
    <col min="7153" max="7153" width="10" customWidth="1"/>
    <col min="7154" max="7154" width="2.6640625" customWidth="1"/>
    <col min="7155" max="7156" width="13.6640625" bestFit="1" customWidth="1"/>
    <col min="7157" max="7157" width="11.109375" bestFit="1" customWidth="1"/>
    <col min="7158" max="7158" width="10" customWidth="1"/>
    <col min="7159" max="7159" width="11.109375" bestFit="1" customWidth="1"/>
    <col min="7393" max="7393" width="27.44140625" customWidth="1"/>
    <col min="7394" max="7394" width="12.33203125" bestFit="1" customWidth="1"/>
    <col min="7395" max="7395" width="8.109375" customWidth="1"/>
    <col min="7396" max="7396" width="10.88671875" bestFit="1" customWidth="1"/>
    <col min="7397" max="7397" width="10.88671875" customWidth="1"/>
    <col min="7398" max="7398" width="8.109375" customWidth="1"/>
    <col min="7399" max="7399" width="9.109375" bestFit="1" customWidth="1"/>
    <col min="7400" max="7400" width="9.109375" customWidth="1"/>
    <col min="7401" max="7401" width="11.109375" bestFit="1" customWidth="1"/>
    <col min="7402" max="7402" width="11.5546875" bestFit="1" customWidth="1"/>
    <col min="7403" max="7403" width="1.6640625" customWidth="1"/>
    <col min="7404" max="7404" width="9.6640625" customWidth="1"/>
    <col min="7405" max="7405" width="13.6640625" bestFit="1" customWidth="1"/>
    <col min="7406" max="7406" width="12.109375" bestFit="1" customWidth="1"/>
    <col min="7407" max="7407" width="1.33203125" customWidth="1"/>
    <col min="7408" max="7408" width="12.109375" bestFit="1" customWidth="1"/>
    <col min="7409" max="7409" width="10" customWidth="1"/>
    <col min="7410" max="7410" width="2.6640625" customWidth="1"/>
    <col min="7411" max="7412" width="13.6640625" bestFit="1" customWidth="1"/>
    <col min="7413" max="7413" width="11.109375" bestFit="1" customWidth="1"/>
    <col min="7414" max="7414" width="10" customWidth="1"/>
    <col min="7415" max="7415" width="11.109375" bestFit="1" customWidth="1"/>
    <col min="7649" max="7649" width="27.44140625" customWidth="1"/>
    <col min="7650" max="7650" width="12.33203125" bestFit="1" customWidth="1"/>
    <col min="7651" max="7651" width="8.109375" customWidth="1"/>
    <col min="7652" max="7652" width="10.88671875" bestFit="1" customWidth="1"/>
    <col min="7653" max="7653" width="10.88671875" customWidth="1"/>
    <col min="7654" max="7654" width="8.109375" customWidth="1"/>
    <col min="7655" max="7655" width="9.109375" bestFit="1" customWidth="1"/>
    <col min="7656" max="7656" width="9.109375" customWidth="1"/>
    <col min="7657" max="7657" width="11.109375" bestFit="1" customWidth="1"/>
    <col min="7658" max="7658" width="11.5546875" bestFit="1" customWidth="1"/>
    <col min="7659" max="7659" width="1.6640625" customWidth="1"/>
    <col min="7660" max="7660" width="9.6640625" customWidth="1"/>
    <col min="7661" max="7661" width="13.6640625" bestFit="1" customWidth="1"/>
    <col min="7662" max="7662" width="12.109375" bestFit="1" customWidth="1"/>
    <col min="7663" max="7663" width="1.33203125" customWidth="1"/>
    <col min="7664" max="7664" width="12.109375" bestFit="1" customWidth="1"/>
    <col min="7665" max="7665" width="10" customWidth="1"/>
    <col min="7666" max="7666" width="2.6640625" customWidth="1"/>
    <col min="7667" max="7668" width="13.6640625" bestFit="1" customWidth="1"/>
    <col min="7669" max="7669" width="11.109375" bestFit="1" customWidth="1"/>
    <col min="7670" max="7670" width="10" customWidth="1"/>
    <col min="7671" max="7671" width="11.109375" bestFit="1" customWidth="1"/>
    <col min="7905" max="7905" width="27.44140625" customWidth="1"/>
    <col min="7906" max="7906" width="12.33203125" bestFit="1" customWidth="1"/>
    <col min="7907" max="7907" width="8.109375" customWidth="1"/>
    <col min="7908" max="7908" width="10.88671875" bestFit="1" customWidth="1"/>
    <col min="7909" max="7909" width="10.88671875" customWidth="1"/>
    <col min="7910" max="7910" width="8.109375" customWidth="1"/>
    <col min="7911" max="7911" width="9.109375" bestFit="1" customWidth="1"/>
    <col min="7912" max="7912" width="9.109375" customWidth="1"/>
    <col min="7913" max="7913" width="11.109375" bestFit="1" customWidth="1"/>
    <col min="7914" max="7914" width="11.5546875" bestFit="1" customWidth="1"/>
    <col min="7915" max="7915" width="1.6640625" customWidth="1"/>
    <col min="7916" max="7916" width="9.6640625" customWidth="1"/>
    <col min="7917" max="7917" width="13.6640625" bestFit="1" customWidth="1"/>
    <col min="7918" max="7918" width="12.109375" bestFit="1" customWidth="1"/>
    <col min="7919" max="7919" width="1.33203125" customWidth="1"/>
    <col min="7920" max="7920" width="12.109375" bestFit="1" customWidth="1"/>
    <col min="7921" max="7921" width="10" customWidth="1"/>
    <col min="7922" max="7922" width="2.6640625" customWidth="1"/>
    <col min="7923" max="7924" width="13.6640625" bestFit="1" customWidth="1"/>
    <col min="7925" max="7925" width="11.109375" bestFit="1" customWidth="1"/>
    <col min="7926" max="7926" width="10" customWidth="1"/>
    <col min="7927" max="7927" width="11.109375" bestFit="1" customWidth="1"/>
    <col min="8161" max="8161" width="27.44140625" customWidth="1"/>
    <col min="8162" max="8162" width="12.33203125" bestFit="1" customWidth="1"/>
    <col min="8163" max="8163" width="8.109375" customWidth="1"/>
    <col min="8164" max="8164" width="10.88671875" bestFit="1" customWidth="1"/>
    <col min="8165" max="8165" width="10.88671875" customWidth="1"/>
    <col min="8166" max="8166" width="8.109375" customWidth="1"/>
    <col min="8167" max="8167" width="9.109375" bestFit="1" customWidth="1"/>
    <col min="8168" max="8168" width="9.109375" customWidth="1"/>
    <col min="8169" max="8169" width="11.109375" bestFit="1" customWidth="1"/>
    <col min="8170" max="8170" width="11.5546875" bestFit="1" customWidth="1"/>
    <col min="8171" max="8171" width="1.6640625" customWidth="1"/>
    <col min="8172" max="8172" width="9.6640625" customWidth="1"/>
    <col min="8173" max="8173" width="13.6640625" bestFit="1" customWidth="1"/>
    <col min="8174" max="8174" width="12.109375" bestFit="1" customWidth="1"/>
    <col min="8175" max="8175" width="1.33203125" customWidth="1"/>
    <col min="8176" max="8176" width="12.109375" bestFit="1" customWidth="1"/>
    <col min="8177" max="8177" width="10" customWidth="1"/>
    <col min="8178" max="8178" width="2.6640625" customWidth="1"/>
    <col min="8179" max="8180" width="13.6640625" bestFit="1" customWidth="1"/>
    <col min="8181" max="8181" width="11.109375" bestFit="1" customWidth="1"/>
    <col min="8182" max="8182" width="10" customWidth="1"/>
    <col min="8183" max="8183" width="11.109375" bestFit="1" customWidth="1"/>
    <col min="8417" max="8417" width="27.44140625" customWidth="1"/>
    <col min="8418" max="8418" width="12.33203125" bestFit="1" customWidth="1"/>
    <col min="8419" max="8419" width="8.109375" customWidth="1"/>
    <col min="8420" max="8420" width="10.88671875" bestFit="1" customWidth="1"/>
    <col min="8421" max="8421" width="10.88671875" customWidth="1"/>
    <col min="8422" max="8422" width="8.109375" customWidth="1"/>
    <col min="8423" max="8423" width="9.109375" bestFit="1" customWidth="1"/>
    <col min="8424" max="8424" width="9.109375" customWidth="1"/>
    <col min="8425" max="8425" width="11.109375" bestFit="1" customWidth="1"/>
    <col min="8426" max="8426" width="11.5546875" bestFit="1" customWidth="1"/>
    <col min="8427" max="8427" width="1.6640625" customWidth="1"/>
    <col min="8428" max="8428" width="9.6640625" customWidth="1"/>
    <col min="8429" max="8429" width="13.6640625" bestFit="1" customWidth="1"/>
    <col min="8430" max="8430" width="12.109375" bestFit="1" customWidth="1"/>
    <col min="8431" max="8431" width="1.33203125" customWidth="1"/>
    <col min="8432" max="8432" width="12.109375" bestFit="1" customWidth="1"/>
    <col min="8433" max="8433" width="10" customWidth="1"/>
    <col min="8434" max="8434" width="2.6640625" customWidth="1"/>
    <col min="8435" max="8436" width="13.6640625" bestFit="1" customWidth="1"/>
    <col min="8437" max="8437" width="11.109375" bestFit="1" customWidth="1"/>
    <col min="8438" max="8438" width="10" customWidth="1"/>
    <col min="8439" max="8439" width="11.109375" bestFit="1" customWidth="1"/>
    <col min="8673" max="8673" width="27.44140625" customWidth="1"/>
    <col min="8674" max="8674" width="12.33203125" bestFit="1" customWidth="1"/>
    <col min="8675" max="8675" width="8.109375" customWidth="1"/>
    <col min="8676" max="8676" width="10.88671875" bestFit="1" customWidth="1"/>
    <col min="8677" max="8677" width="10.88671875" customWidth="1"/>
    <col min="8678" max="8678" width="8.109375" customWidth="1"/>
    <col min="8679" max="8679" width="9.109375" bestFit="1" customWidth="1"/>
    <col min="8680" max="8680" width="9.109375" customWidth="1"/>
    <col min="8681" max="8681" width="11.109375" bestFit="1" customWidth="1"/>
    <col min="8682" max="8682" width="11.5546875" bestFit="1" customWidth="1"/>
    <col min="8683" max="8683" width="1.6640625" customWidth="1"/>
    <col min="8684" max="8684" width="9.6640625" customWidth="1"/>
    <col min="8685" max="8685" width="13.6640625" bestFit="1" customWidth="1"/>
    <col min="8686" max="8686" width="12.109375" bestFit="1" customWidth="1"/>
    <col min="8687" max="8687" width="1.33203125" customWidth="1"/>
    <col min="8688" max="8688" width="12.109375" bestFit="1" customWidth="1"/>
    <col min="8689" max="8689" width="10" customWidth="1"/>
    <col min="8690" max="8690" width="2.6640625" customWidth="1"/>
    <col min="8691" max="8692" width="13.6640625" bestFit="1" customWidth="1"/>
    <col min="8693" max="8693" width="11.109375" bestFit="1" customWidth="1"/>
    <col min="8694" max="8694" width="10" customWidth="1"/>
    <col min="8695" max="8695" width="11.109375" bestFit="1" customWidth="1"/>
    <col min="8929" max="8929" width="27.44140625" customWidth="1"/>
    <col min="8930" max="8930" width="12.33203125" bestFit="1" customWidth="1"/>
    <col min="8931" max="8931" width="8.109375" customWidth="1"/>
    <col min="8932" max="8932" width="10.88671875" bestFit="1" customWidth="1"/>
    <col min="8933" max="8933" width="10.88671875" customWidth="1"/>
    <col min="8934" max="8934" width="8.109375" customWidth="1"/>
    <col min="8935" max="8935" width="9.109375" bestFit="1" customWidth="1"/>
    <col min="8936" max="8936" width="9.109375" customWidth="1"/>
    <col min="8937" max="8937" width="11.109375" bestFit="1" customWidth="1"/>
    <col min="8938" max="8938" width="11.5546875" bestFit="1" customWidth="1"/>
    <col min="8939" max="8939" width="1.6640625" customWidth="1"/>
    <col min="8940" max="8940" width="9.6640625" customWidth="1"/>
    <col min="8941" max="8941" width="13.6640625" bestFit="1" customWidth="1"/>
    <col min="8942" max="8942" width="12.109375" bestFit="1" customWidth="1"/>
    <col min="8943" max="8943" width="1.33203125" customWidth="1"/>
    <col min="8944" max="8944" width="12.109375" bestFit="1" customWidth="1"/>
    <col min="8945" max="8945" width="10" customWidth="1"/>
    <col min="8946" max="8946" width="2.6640625" customWidth="1"/>
    <col min="8947" max="8948" width="13.6640625" bestFit="1" customWidth="1"/>
    <col min="8949" max="8949" width="11.109375" bestFit="1" customWidth="1"/>
    <col min="8950" max="8950" width="10" customWidth="1"/>
    <col min="8951" max="8951" width="11.109375" bestFit="1" customWidth="1"/>
    <col min="9185" max="9185" width="27.44140625" customWidth="1"/>
    <col min="9186" max="9186" width="12.33203125" bestFit="1" customWidth="1"/>
    <col min="9187" max="9187" width="8.109375" customWidth="1"/>
    <col min="9188" max="9188" width="10.88671875" bestFit="1" customWidth="1"/>
    <col min="9189" max="9189" width="10.88671875" customWidth="1"/>
    <col min="9190" max="9190" width="8.109375" customWidth="1"/>
    <col min="9191" max="9191" width="9.109375" bestFit="1" customWidth="1"/>
    <col min="9192" max="9192" width="9.109375" customWidth="1"/>
    <col min="9193" max="9193" width="11.109375" bestFit="1" customWidth="1"/>
    <col min="9194" max="9194" width="11.5546875" bestFit="1" customWidth="1"/>
    <col min="9195" max="9195" width="1.6640625" customWidth="1"/>
    <col min="9196" max="9196" width="9.6640625" customWidth="1"/>
    <col min="9197" max="9197" width="13.6640625" bestFit="1" customWidth="1"/>
    <col min="9198" max="9198" width="12.109375" bestFit="1" customWidth="1"/>
    <col min="9199" max="9199" width="1.33203125" customWidth="1"/>
    <col min="9200" max="9200" width="12.109375" bestFit="1" customWidth="1"/>
    <col min="9201" max="9201" width="10" customWidth="1"/>
    <col min="9202" max="9202" width="2.6640625" customWidth="1"/>
    <col min="9203" max="9204" width="13.6640625" bestFit="1" customWidth="1"/>
    <col min="9205" max="9205" width="11.109375" bestFit="1" customWidth="1"/>
    <col min="9206" max="9206" width="10" customWidth="1"/>
    <col min="9207" max="9207" width="11.109375" bestFit="1" customWidth="1"/>
    <col min="9441" max="9441" width="27.44140625" customWidth="1"/>
    <col min="9442" max="9442" width="12.33203125" bestFit="1" customWidth="1"/>
    <col min="9443" max="9443" width="8.109375" customWidth="1"/>
    <col min="9444" max="9444" width="10.88671875" bestFit="1" customWidth="1"/>
    <col min="9445" max="9445" width="10.88671875" customWidth="1"/>
    <col min="9446" max="9446" width="8.109375" customWidth="1"/>
    <col min="9447" max="9447" width="9.109375" bestFit="1" customWidth="1"/>
    <col min="9448" max="9448" width="9.109375" customWidth="1"/>
    <col min="9449" max="9449" width="11.109375" bestFit="1" customWidth="1"/>
    <col min="9450" max="9450" width="11.5546875" bestFit="1" customWidth="1"/>
    <col min="9451" max="9451" width="1.6640625" customWidth="1"/>
    <col min="9452" max="9452" width="9.6640625" customWidth="1"/>
    <col min="9453" max="9453" width="13.6640625" bestFit="1" customWidth="1"/>
    <col min="9454" max="9454" width="12.109375" bestFit="1" customWidth="1"/>
    <col min="9455" max="9455" width="1.33203125" customWidth="1"/>
    <col min="9456" max="9456" width="12.109375" bestFit="1" customWidth="1"/>
    <col min="9457" max="9457" width="10" customWidth="1"/>
    <col min="9458" max="9458" width="2.6640625" customWidth="1"/>
    <col min="9459" max="9460" width="13.6640625" bestFit="1" customWidth="1"/>
    <col min="9461" max="9461" width="11.109375" bestFit="1" customWidth="1"/>
    <col min="9462" max="9462" width="10" customWidth="1"/>
    <col min="9463" max="9463" width="11.109375" bestFit="1" customWidth="1"/>
    <col min="9697" max="9697" width="27.44140625" customWidth="1"/>
    <col min="9698" max="9698" width="12.33203125" bestFit="1" customWidth="1"/>
    <col min="9699" max="9699" width="8.109375" customWidth="1"/>
    <col min="9700" max="9700" width="10.88671875" bestFit="1" customWidth="1"/>
    <col min="9701" max="9701" width="10.88671875" customWidth="1"/>
    <col min="9702" max="9702" width="8.109375" customWidth="1"/>
    <col min="9703" max="9703" width="9.109375" bestFit="1" customWidth="1"/>
    <col min="9704" max="9704" width="9.109375" customWidth="1"/>
    <col min="9705" max="9705" width="11.109375" bestFit="1" customWidth="1"/>
    <col min="9706" max="9706" width="11.5546875" bestFit="1" customWidth="1"/>
    <col min="9707" max="9707" width="1.6640625" customWidth="1"/>
    <col min="9708" max="9708" width="9.6640625" customWidth="1"/>
    <col min="9709" max="9709" width="13.6640625" bestFit="1" customWidth="1"/>
    <col min="9710" max="9710" width="12.109375" bestFit="1" customWidth="1"/>
    <col min="9711" max="9711" width="1.33203125" customWidth="1"/>
    <col min="9712" max="9712" width="12.109375" bestFit="1" customWidth="1"/>
    <col min="9713" max="9713" width="10" customWidth="1"/>
    <col min="9714" max="9714" width="2.6640625" customWidth="1"/>
    <col min="9715" max="9716" width="13.6640625" bestFit="1" customWidth="1"/>
    <col min="9717" max="9717" width="11.109375" bestFit="1" customWidth="1"/>
    <col min="9718" max="9718" width="10" customWidth="1"/>
    <col min="9719" max="9719" width="11.109375" bestFit="1" customWidth="1"/>
    <col min="9953" max="9953" width="27.44140625" customWidth="1"/>
    <col min="9954" max="9954" width="12.33203125" bestFit="1" customWidth="1"/>
    <col min="9955" max="9955" width="8.109375" customWidth="1"/>
    <col min="9956" max="9956" width="10.88671875" bestFit="1" customWidth="1"/>
    <col min="9957" max="9957" width="10.88671875" customWidth="1"/>
    <col min="9958" max="9958" width="8.109375" customWidth="1"/>
    <col min="9959" max="9959" width="9.109375" bestFit="1" customWidth="1"/>
    <col min="9960" max="9960" width="9.109375" customWidth="1"/>
    <col min="9961" max="9961" width="11.109375" bestFit="1" customWidth="1"/>
    <col min="9962" max="9962" width="11.5546875" bestFit="1" customWidth="1"/>
    <col min="9963" max="9963" width="1.6640625" customWidth="1"/>
    <col min="9964" max="9964" width="9.6640625" customWidth="1"/>
    <col min="9965" max="9965" width="13.6640625" bestFit="1" customWidth="1"/>
    <col min="9966" max="9966" width="12.109375" bestFit="1" customWidth="1"/>
    <col min="9967" max="9967" width="1.33203125" customWidth="1"/>
    <col min="9968" max="9968" width="12.109375" bestFit="1" customWidth="1"/>
    <col min="9969" max="9969" width="10" customWidth="1"/>
    <col min="9970" max="9970" width="2.6640625" customWidth="1"/>
    <col min="9971" max="9972" width="13.6640625" bestFit="1" customWidth="1"/>
    <col min="9973" max="9973" width="11.109375" bestFit="1" customWidth="1"/>
    <col min="9974" max="9974" width="10" customWidth="1"/>
    <col min="9975" max="9975" width="11.109375" bestFit="1" customWidth="1"/>
    <col min="10209" max="10209" width="27.44140625" customWidth="1"/>
    <col min="10210" max="10210" width="12.33203125" bestFit="1" customWidth="1"/>
    <col min="10211" max="10211" width="8.109375" customWidth="1"/>
    <col min="10212" max="10212" width="10.88671875" bestFit="1" customWidth="1"/>
    <col min="10213" max="10213" width="10.88671875" customWidth="1"/>
    <col min="10214" max="10214" width="8.109375" customWidth="1"/>
    <col min="10215" max="10215" width="9.109375" bestFit="1" customWidth="1"/>
    <col min="10216" max="10216" width="9.109375" customWidth="1"/>
    <col min="10217" max="10217" width="11.109375" bestFit="1" customWidth="1"/>
    <col min="10218" max="10218" width="11.5546875" bestFit="1" customWidth="1"/>
    <col min="10219" max="10219" width="1.6640625" customWidth="1"/>
    <col min="10220" max="10220" width="9.6640625" customWidth="1"/>
    <col min="10221" max="10221" width="13.6640625" bestFit="1" customWidth="1"/>
    <col min="10222" max="10222" width="12.109375" bestFit="1" customWidth="1"/>
    <col min="10223" max="10223" width="1.33203125" customWidth="1"/>
    <col min="10224" max="10224" width="12.109375" bestFit="1" customWidth="1"/>
    <col min="10225" max="10225" width="10" customWidth="1"/>
    <col min="10226" max="10226" width="2.6640625" customWidth="1"/>
    <col min="10227" max="10228" width="13.6640625" bestFit="1" customWidth="1"/>
    <col min="10229" max="10229" width="11.109375" bestFit="1" customWidth="1"/>
    <col min="10230" max="10230" width="10" customWidth="1"/>
    <col min="10231" max="10231" width="11.109375" bestFit="1" customWidth="1"/>
    <col min="10465" max="10465" width="27.44140625" customWidth="1"/>
    <col min="10466" max="10466" width="12.33203125" bestFit="1" customWidth="1"/>
    <col min="10467" max="10467" width="8.109375" customWidth="1"/>
    <col min="10468" max="10468" width="10.88671875" bestFit="1" customWidth="1"/>
    <col min="10469" max="10469" width="10.88671875" customWidth="1"/>
    <col min="10470" max="10470" width="8.109375" customWidth="1"/>
    <col min="10471" max="10471" width="9.109375" bestFit="1" customWidth="1"/>
    <col min="10472" max="10472" width="9.109375" customWidth="1"/>
    <col min="10473" max="10473" width="11.109375" bestFit="1" customWidth="1"/>
    <col min="10474" max="10474" width="11.5546875" bestFit="1" customWidth="1"/>
    <col min="10475" max="10475" width="1.6640625" customWidth="1"/>
    <col min="10476" max="10476" width="9.6640625" customWidth="1"/>
    <col min="10477" max="10477" width="13.6640625" bestFit="1" customWidth="1"/>
    <col min="10478" max="10478" width="12.109375" bestFit="1" customWidth="1"/>
    <col min="10479" max="10479" width="1.33203125" customWidth="1"/>
    <col min="10480" max="10480" width="12.109375" bestFit="1" customWidth="1"/>
    <col min="10481" max="10481" width="10" customWidth="1"/>
    <col min="10482" max="10482" width="2.6640625" customWidth="1"/>
    <col min="10483" max="10484" width="13.6640625" bestFit="1" customWidth="1"/>
    <col min="10485" max="10485" width="11.109375" bestFit="1" customWidth="1"/>
    <col min="10486" max="10486" width="10" customWidth="1"/>
    <col min="10487" max="10487" width="11.109375" bestFit="1" customWidth="1"/>
    <col min="10721" max="10721" width="27.44140625" customWidth="1"/>
    <col min="10722" max="10722" width="12.33203125" bestFit="1" customWidth="1"/>
    <col min="10723" max="10723" width="8.109375" customWidth="1"/>
    <col min="10724" max="10724" width="10.88671875" bestFit="1" customWidth="1"/>
    <col min="10725" max="10725" width="10.88671875" customWidth="1"/>
    <col min="10726" max="10726" width="8.109375" customWidth="1"/>
    <col min="10727" max="10727" width="9.109375" bestFit="1" customWidth="1"/>
    <col min="10728" max="10728" width="9.109375" customWidth="1"/>
    <col min="10729" max="10729" width="11.109375" bestFit="1" customWidth="1"/>
    <col min="10730" max="10730" width="11.5546875" bestFit="1" customWidth="1"/>
    <col min="10731" max="10731" width="1.6640625" customWidth="1"/>
    <col min="10732" max="10732" width="9.6640625" customWidth="1"/>
    <col min="10733" max="10733" width="13.6640625" bestFit="1" customWidth="1"/>
    <col min="10734" max="10734" width="12.109375" bestFit="1" customWidth="1"/>
    <col min="10735" max="10735" width="1.33203125" customWidth="1"/>
    <col min="10736" max="10736" width="12.109375" bestFit="1" customWidth="1"/>
    <col min="10737" max="10737" width="10" customWidth="1"/>
    <col min="10738" max="10738" width="2.6640625" customWidth="1"/>
    <col min="10739" max="10740" width="13.6640625" bestFit="1" customWidth="1"/>
    <col min="10741" max="10741" width="11.109375" bestFit="1" customWidth="1"/>
    <col min="10742" max="10742" width="10" customWidth="1"/>
    <col min="10743" max="10743" width="11.109375" bestFit="1" customWidth="1"/>
    <col min="10977" max="10977" width="27.44140625" customWidth="1"/>
    <col min="10978" max="10978" width="12.33203125" bestFit="1" customWidth="1"/>
    <col min="10979" max="10979" width="8.109375" customWidth="1"/>
    <col min="10980" max="10980" width="10.88671875" bestFit="1" customWidth="1"/>
    <col min="10981" max="10981" width="10.88671875" customWidth="1"/>
    <col min="10982" max="10982" width="8.109375" customWidth="1"/>
    <col min="10983" max="10983" width="9.109375" bestFit="1" customWidth="1"/>
    <col min="10984" max="10984" width="9.109375" customWidth="1"/>
    <col min="10985" max="10985" width="11.109375" bestFit="1" customWidth="1"/>
    <col min="10986" max="10986" width="11.5546875" bestFit="1" customWidth="1"/>
    <col min="10987" max="10987" width="1.6640625" customWidth="1"/>
    <col min="10988" max="10988" width="9.6640625" customWidth="1"/>
    <col min="10989" max="10989" width="13.6640625" bestFit="1" customWidth="1"/>
    <col min="10990" max="10990" width="12.109375" bestFit="1" customWidth="1"/>
    <col min="10991" max="10991" width="1.33203125" customWidth="1"/>
    <col min="10992" max="10992" width="12.109375" bestFit="1" customWidth="1"/>
    <col min="10993" max="10993" width="10" customWidth="1"/>
    <col min="10994" max="10994" width="2.6640625" customWidth="1"/>
    <col min="10995" max="10996" width="13.6640625" bestFit="1" customWidth="1"/>
    <col min="10997" max="10997" width="11.109375" bestFit="1" customWidth="1"/>
    <col min="10998" max="10998" width="10" customWidth="1"/>
    <col min="10999" max="10999" width="11.109375" bestFit="1" customWidth="1"/>
    <col min="11233" max="11233" width="27.44140625" customWidth="1"/>
    <col min="11234" max="11234" width="12.33203125" bestFit="1" customWidth="1"/>
    <col min="11235" max="11235" width="8.109375" customWidth="1"/>
    <col min="11236" max="11236" width="10.88671875" bestFit="1" customWidth="1"/>
    <col min="11237" max="11237" width="10.88671875" customWidth="1"/>
    <col min="11238" max="11238" width="8.109375" customWidth="1"/>
    <col min="11239" max="11239" width="9.109375" bestFit="1" customWidth="1"/>
    <col min="11240" max="11240" width="9.109375" customWidth="1"/>
    <col min="11241" max="11241" width="11.109375" bestFit="1" customWidth="1"/>
    <col min="11242" max="11242" width="11.5546875" bestFit="1" customWidth="1"/>
    <col min="11243" max="11243" width="1.6640625" customWidth="1"/>
    <col min="11244" max="11244" width="9.6640625" customWidth="1"/>
    <col min="11245" max="11245" width="13.6640625" bestFit="1" customWidth="1"/>
    <col min="11246" max="11246" width="12.109375" bestFit="1" customWidth="1"/>
    <col min="11247" max="11247" width="1.33203125" customWidth="1"/>
    <col min="11248" max="11248" width="12.109375" bestFit="1" customWidth="1"/>
    <col min="11249" max="11249" width="10" customWidth="1"/>
    <col min="11250" max="11250" width="2.6640625" customWidth="1"/>
    <col min="11251" max="11252" width="13.6640625" bestFit="1" customWidth="1"/>
    <col min="11253" max="11253" width="11.109375" bestFit="1" customWidth="1"/>
    <col min="11254" max="11254" width="10" customWidth="1"/>
    <col min="11255" max="11255" width="11.109375" bestFit="1" customWidth="1"/>
    <col min="11489" max="11489" width="27.44140625" customWidth="1"/>
    <col min="11490" max="11490" width="12.33203125" bestFit="1" customWidth="1"/>
    <col min="11491" max="11491" width="8.109375" customWidth="1"/>
    <col min="11492" max="11492" width="10.88671875" bestFit="1" customWidth="1"/>
    <col min="11493" max="11493" width="10.88671875" customWidth="1"/>
    <col min="11494" max="11494" width="8.109375" customWidth="1"/>
    <col min="11495" max="11495" width="9.109375" bestFit="1" customWidth="1"/>
    <col min="11496" max="11496" width="9.109375" customWidth="1"/>
    <col min="11497" max="11497" width="11.109375" bestFit="1" customWidth="1"/>
    <col min="11498" max="11498" width="11.5546875" bestFit="1" customWidth="1"/>
    <col min="11499" max="11499" width="1.6640625" customWidth="1"/>
    <col min="11500" max="11500" width="9.6640625" customWidth="1"/>
    <col min="11501" max="11501" width="13.6640625" bestFit="1" customWidth="1"/>
    <col min="11502" max="11502" width="12.109375" bestFit="1" customWidth="1"/>
    <col min="11503" max="11503" width="1.33203125" customWidth="1"/>
    <col min="11504" max="11504" width="12.109375" bestFit="1" customWidth="1"/>
    <col min="11505" max="11505" width="10" customWidth="1"/>
    <col min="11506" max="11506" width="2.6640625" customWidth="1"/>
    <col min="11507" max="11508" width="13.6640625" bestFit="1" customWidth="1"/>
    <col min="11509" max="11509" width="11.109375" bestFit="1" customWidth="1"/>
    <col min="11510" max="11510" width="10" customWidth="1"/>
    <col min="11511" max="11511" width="11.109375" bestFit="1" customWidth="1"/>
    <col min="11745" max="11745" width="27.44140625" customWidth="1"/>
    <col min="11746" max="11746" width="12.33203125" bestFit="1" customWidth="1"/>
    <col min="11747" max="11747" width="8.109375" customWidth="1"/>
    <col min="11748" max="11748" width="10.88671875" bestFit="1" customWidth="1"/>
    <col min="11749" max="11749" width="10.88671875" customWidth="1"/>
    <col min="11750" max="11750" width="8.109375" customWidth="1"/>
    <col min="11751" max="11751" width="9.109375" bestFit="1" customWidth="1"/>
    <col min="11752" max="11752" width="9.109375" customWidth="1"/>
    <col min="11753" max="11753" width="11.109375" bestFit="1" customWidth="1"/>
    <col min="11754" max="11754" width="11.5546875" bestFit="1" customWidth="1"/>
    <col min="11755" max="11755" width="1.6640625" customWidth="1"/>
    <col min="11756" max="11756" width="9.6640625" customWidth="1"/>
    <col min="11757" max="11757" width="13.6640625" bestFit="1" customWidth="1"/>
    <col min="11758" max="11758" width="12.109375" bestFit="1" customWidth="1"/>
    <col min="11759" max="11759" width="1.33203125" customWidth="1"/>
    <col min="11760" max="11760" width="12.109375" bestFit="1" customWidth="1"/>
    <col min="11761" max="11761" width="10" customWidth="1"/>
    <col min="11762" max="11762" width="2.6640625" customWidth="1"/>
    <col min="11763" max="11764" width="13.6640625" bestFit="1" customWidth="1"/>
    <col min="11765" max="11765" width="11.109375" bestFit="1" customWidth="1"/>
    <col min="11766" max="11766" width="10" customWidth="1"/>
    <col min="11767" max="11767" width="11.109375" bestFit="1" customWidth="1"/>
    <col min="12001" max="12001" width="27.44140625" customWidth="1"/>
    <col min="12002" max="12002" width="12.33203125" bestFit="1" customWidth="1"/>
    <col min="12003" max="12003" width="8.109375" customWidth="1"/>
    <col min="12004" max="12004" width="10.88671875" bestFit="1" customWidth="1"/>
    <col min="12005" max="12005" width="10.88671875" customWidth="1"/>
    <col min="12006" max="12006" width="8.109375" customWidth="1"/>
    <col min="12007" max="12007" width="9.109375" bestFit="1" customWidth="1"/>
    <col min="12008" max="12008" width="9.109375" customWidth="1"/>
    <col min="12009" max="12009" width="11.109375" bestFit="1" customWidth="1"/>
    <col min="12010" max="12010" width="11.5546875" bestFit="1" customWidth="1"/>
    <col min="12011" max="12011" width="1.6640625" customWidth="1"/>
    <col min="12012" max="12012" width="9.6640625" customWidth="1"/>
    <col min="12013" max="12013" width="13.6640625" bestFit="1" customWidth="1"/>
    <col min="12014" max="12014" width="12.109375" bestFit="1" customWidth="1"/>
    <col min="12015" max="12015" width="1.33203125" customWidth="1"/>
    <col min="12016" max="12016" width="12.109375" bestFit="1" customWidth="1"/>
    <col min="12017" max="12017" width="10" customWidth="1"/>
    <col min="12018" max="12018" width="2.6640625" customWidth="1"/>
    <col min="12019" max="12020" width="13.6640625" bestFit="1" customWidth="1"/>
    <col min="12021" max="12021" width="11.109375" bestFit="1" customWidth="1"/>
    <col min="12022" max="12022" width="10" customWidth="1"/>
    <col min="12023" max="12023" width="11.109375" bestFit="1" customWidth="1"/>
    <col min="12257" max="12257" width="27.44140625" customWidth="1"/>
    <col min="12258" max="12258" width="12.33203125" bestFit="1" customWidth="1"/>
    <col min="12259" max="12259" width="8.109375" customWidth="1"/>
    <col min="12260" max="12260" width="10.88671875" bestFit="1" customWidth="1"/>
    <col min="12261" max="12261" width="10.88671875" customWidth="1"/>
    <col min="12262" max="12262" width="8.109375" customWidth="1"/>
    <col min="12263" max="12263" width="9.109375" bestFit="1" customWidth="1"/>
    <col min="12264" max="12264" width="9.109375" customWidth="1"/>
    <col min="12265" max="12265" width="11.109375" bestFit="1" customWidth="1"/>
    <col min="12266" max="12266" width="11.5546875" bestFit="1" customWidth="1"/>
    <col min="12267" max="12267" width="1.6640625" customWidth="1"/>
    <col min="12268" max="12268" width="9.6640625" customWidth="1"/>
    <col min="12269" max="12269" width="13.6640625" bestFit="1" customWidth="1"/>
    <col min="12270" max="12270" width="12.109375" bestFit="1" customWidth="1"/>
    <col min="12271" max="12271" width="1.33203125" customWidth="1"/>
    <col min="12272" max="12272" width="12.109375" bestFit="1" customWidth="1"/>
    <col min="12273" max="12273" width="10" customWidth="1"/>
    <col min="12274" max="12274" width="2.6640625" customWidth="1"/>
    <col min="12275" max="12276" width="13.6640625" bestFit="1" customWidth="1"/>
    <col min="12277" max="12277" width="11.109375" bestFit="1" customWidth="1"/>
    <col min="12278" max="12278" width="10" customWidth="1"/>
    <col min="12279" max="12279" width="11.109375" bestFit="1" customWidth="1"/>
    <col min="12513" max="12513" width="27.44140625" customWidth="1"/>
    <col min="12514" max="12514" width="12.33203125" bestFit="1" customWidth="1"/>
    <col min="12515" max="12515" width="8.109375" customWidth="1"/>
    <col min="12516" max="12516" width="10.88671875" bestFit="1" customWidth="1"/>
    <col min="12517" max="12517" width="10.88671875" customWidth="1"/>
    <col min="12518" max="12518" width="8.109375" customWidth="1"/>
    <col min="12519" max="12519" width="9.109375" bestFit="1" customWidth="1"/>
    <col min="12520" max="12520" width="9.109375" customWidth="1"/>
    <col min="12521" max="12521" width="11.109375" bestFit="1" customWidth="1"/>
    <col min="12522" max="12522" width="11.5546875" bestFit="1" customWidth="1"/>
    <col min="12523" max="12523" width="1.6640625" customWidth="1"/>
    <col min="12524" max="12524" width="9.6640625" customWidth="1"/>
    <col min="12525" max="12525" width="13.6640625" bestFit="1" customWidth="1"/>
    <col min="12526" max="12526" width="12.109375" bestFit="1" customWidth="1"/>
    <col min="12527" max="12527" width="1.33203125" customWidth="1"/>
    <col min="12528" max="12528" width="12.109375" bestFit="1" customWidth="1"/>
    <col min="12529" max="12529" width="10" customWidth="1"/>
    <col min="12530" max="12530" width="2.6640625" customWidth="1"/>
    <col min="12531" max="12532" width="13.6640625" bestFit="1" customWidth="1"/>
    <col min="12533" max="12533" width="11.109375" bestFit="1" customWidth="1"/>
    <col min="12534" max="12534" width="10" customWidth="1"/>
    <col min="12535" max="12535" width="11.109375" bestFit="1" customWidth="1"/>
    <col min="12769" max="12769" width="27.44140625" customWidth="1"/>
    <col min="12770" max="12770" width="12.33203125" bestFit="1" customWidth="1"/>
    <col min="12771" max="12771" width="8.109375" customWidth="1"/>
    <col min="12772" max="12772" width="10.88671875" bestFit="1" customWidth="1"/>
    <col min="12773" max="12773" width="10.88671875" customWidth="1"/>
    <col min="12774" max="12774" width="8.109375" customWidth="1"/>
    <col min="12775" max="12775" width="9.109375" bestFit="1" customWidth="1"/>
    <col min="12776" max="12776" width="9.109375" customWidth="1"/>
    <col min="12777" max="12777" width="11.109375" bestFit="1" customWidth="1"/>
    <col min="12778" max="12778" width="11.5546875" bestFit="1" customWidth="1"/>
    <col min="12779" max="12779" width="1.6640625" customWidth="1"/>
    <col min="12780" max="12780" width="9.6640625" customWidth="1"/>
    <col min="12781" max="12781" width="13.6640625" bestFit="1" customWidth="1"/>
    <col min="12782" max="12782" width="12.109375" bestFit="1" customWidth="1"/>
    <col min="12783" max="12783" width="1.33203125" customWidth="1"/>
    <col min="12784" max="12784" width="12.109375" bestFit="1" customWidth="1"/>
    <col min="12785" max="12785" width="10" customWidth="1"/>
    <col min="12786" max="12786" width="2.6640625" customWidth="1"/>
    <col min="12787" max="12788" width="13.6640625" bestFit="1" customWidth="1"/>
    <col min="12789" max="12789" width="11.109375" bestFit="1" customWidth="1"/>
    <col min="12790" max="12790" width="10" customWidth="1"/>
    <col min="12791" max="12791" width="11.109375" bestFit="1" customWidth="1"/>
    <col min="13025" max="13025" width="27.44140625" customWidth="1"/>
    <col min="13026" max="13026" width="12.33203125" bestFit="1" customWidth="1"/>
    <col min="13027" max="13027" width="8.109375" customWidth="1"/>
    <col min="13028" max="13028" width="10.88671875" bestFit="1" customWidth="1"/>
    <col min="13029" max="13029" width="10.88671875" customWidth="1"/>
    <col min="13030" max="13030" width="8.109375" customWidth="1"/>
    <col min="13031" max="13031" width="9.109375" bestFit="1" customWidth="1"/>
    <col min="13032" max="13032" width="9.109375" customWidth="1"/>
    <col min="13033" max="13033" width="11.109375" bestFit="1" customWidth="1"/>
    <col min="13034" max="13034" width="11.5546875" bestFit="1" customWidth="1"/>
    <col min="13035" max="13035" width="1.6640625" customWidth="1"/>
    <col min="13036" max="13036" width="9.6640625" customWidth="1"/>
    <col min="13037" max="13037" width="13.6640625" bestFit="1" customWidth="1"/>
    <col min="13038" max="13038" width="12.109375" bestFit="1" customWidth="1"/>
    <col min="13039" max="13039" width="1.33203125" customWidth="1"/>
    <col min="13040" max="13040" width="12.109375" bestFit="1" customWidth="1"/>
    <col min="13041" max="13041" width="10" customWidth="1"/>
    <col min="13042" max="13042" width="2.6640625" customWidth="1"/>
    <col min="13043" max="13044" width="13.6640625" bestFit="1" customWidth="1"/>
    <col min="13045" max="13045" width="11.109375" bestFit="1" customWidth="1"/>
    <col min="13046" max="13046" width="10" customWidth="1"/>
    <col min="13047" max="13047" width="11.109375" bestFit="1" customWidth="1"/>
    <col min="13281" max="13281" width="27.44140625" customWidth="1"/>
    <col min="13282" max="13282" width="12.33203125" bestFit="1" customWidth="1"/>
    <col min="13283" max="13283" width="8.109375" customWidth="1"/>
    <col min="13284" max="13284" width="10.88671875" bestFit="1" customWidth="1"/>
    <col min="13285" max="13285" width="10.88671875" customWidth="1"/>
    <col min="13286" max="13286" width="8.109375" customWidth="1"/>
    <col min="13287" max="13287" width="9.109375" bestFit="1" customWidth="1"/>
    <col min="13288" max="13288" width="9.109375" customWidth="1"/>
    <col min="13289" max="13289" width="11.109375" bestFit="1" customWidth="1"/>
    <col min="13290" max="13290" width="11.5546875" bestFit="1" customWidth="1"/>
    <col min="13291" max="13291" width="1.6640625" customWidth="1"/>
    <col min="13292" max="13292" width="9.6640625" customWidth="1"/>
    <col min="13293" max="13293" width="13.6640625" bestFit="1" customWidth="1"/>
    <col min="13294" max="13294" width="12.109375" bestFit="1" customWidth="1"/>
    <col min="13295" max="13295" width="1.33203125" customWidth="1"/>
    <col min="13296" max="13296" width="12.109375" bestFit="1" customWidth="1"/>
    <col min="13297" max="13297" width="10" customWidth="1"/>
    <col min="13298" max="13298" width="2.6640625" customWidth="1"/>
    <col min="13299" max="13300" width="13.6640625" bestFit="1" customWidth="1"/>
    <col min="13301" max="13301" width="11.109375" bestFit="1" customWidth="1"/>
    <col min="13302" max="13302" width="10" customWidth="1"/>
    <col min="13303" max="13303" width="11.109375" bestFit="1" customWidth="1"/>
    <col min="13537" max="13537" width="27.44140625" customWidth="1"/>
    <col min="13538" max="13538" width="12.33203125" bestFit="1" customWidth="1"/>
    <col min="13539" max="13539" width="8.109375" customWidth="1"/>
    <col min="13540" max="13540" width="10.88671875" bestFit="1" customWidth="1"/>
    <col min="13541" max="13541" width="10.88671875" customWidth="1"/>
    <col min="13542" max="13542" width="8.109375" customWidth="1"/>
    <col min="13543" max="13543" width="9.109375" bestFit="1" customWidth="1"/>
    <col min="13544" max="13544" width="9.109375" customWidth="1"/>
    <col min="13545" max="13545" width="11.109375" bestFit="1" customWidth="1"/>
    <col min="13546" max="13546" width="11.5546875" bestFit="1" customWidth="1"/>
    <col min="13547" max="13547" width="1.6640625" customWidth="1"/>
    <col min="13548" max="13548" width="9.6640625" customWidth="1"/>
    <col min="13549" max="13549" width="13.6640625" bestFit="1" customWidth="1"/>
    <col min="13550" max="13550" width="12.109375" bestFit="1" customWidth="1"/>
    <col min="13551" max="13551" width="1.33203125" customWidth="1"/>
    <col min="13552" max="13552" width="12.109375" bestFit="1" customWidth="1"/>
    <col min="13553" max="13553" width="10" customWidth="1"/>
    <col min="13554" max="13554" width="2.6640625" customWidth="1"/>
    <col min="13555" max="13556" width="13.6640625" bestFit="1" customWidth="1"/>
    <col min="13557" max="13557" width="11.109375" bestFit="1" customWidth="1"/>
    <col min="13558" max="13558" width="10" customWidth="1"/>
    <col min="13559" max="13559" width="11.109375" bestFit="1" customWidth="1"/>
    <col min="13793" max="13793" width="27.44140625" customWidth="1"/>
    <col min="13794" max="13794" width="12.33203125" bestFit="1" customWidth="1"/>
    <col min="13795" max="13795" width="8.109375" customWidth="1"/>
    <col min="13796" max="13796" width="10.88671875" bestFit="1" customWidth="1"/>
    <col min="13797" max="13797" width="10.88671875" customWidth="1"/>
    <col min="13798" max="13798" width="8.109375" customWidth="1"/>
    <col min="13799" max="13799" width="9.109375" bestFit="1" customWidth="1"/>
    <col min="13800" max="13800" width="9.109375" customWidth="1"/>
    <col min="13801" max="13801" width="11.109375" bestFit="1" customWidth="1"/>
    <col min="13802" max="13802" width="11.5546875" bestFit="1" customWidth="1"/>
    <col min="13803" max="13803" width="1.6640625" customWidth="1"/>
    <col min="13804" max="13804" width="9.6640625" customWidth="1"/>
    <col min="13805" max="13805" width="13.6640625" bestFit="1" customWidth="1"/>
    <col min="13806" max="13806" width="12.109375" bestFit="1" customWidth="1"/>
    <col min="13807" max="13807" width="1.33203125" customWidth="1"/>
    <col min="13808" max="13808" width="12.109375" bestFit="1" customWidth="1"/>
    <col min="13809" max="13809" width="10" customWidth="1"/>
    <col min="13810" max="13810" width="2.6640625" customWidth="1"/>
    <col min="13811" max="13812" width="13.6640625" bestFit="1" customWidth="1"/>
    <col min="13813" max="13813" width="11.109375" bestFit="1" customWidth="1"/>
    <col min="13814" max="13814" width="10" customWidth="1"/>
    <col min="13815" max="13815" width="11.109375" bestFit="1" customWidth="1"/>
    <col min="14049" max="14049" width="27.44140625" customWidth="1"/>
    <col min="14050" max="14050" width="12.33203125" bestFit="1" customWidth="1"/>
    <col min="14051" max="14051" width="8.109375" customWidth="1"/>
    <col min="14052" max="14052" width="10.88671875" bestFit="1" customWidth="1"/>
    <col min="14053" max="14053" width="10.88671875" customWidth="1"/>
    <col min="14054" max="14054" width="8.109375" customWidth="1"/>
    <col min="14055" max="14055" width="9.109375" bestFit="1" customWidth="1"/>
    <col min="14056" max="14056" width="9.109375" customWidth="1"/>
    <col min="14057" max="14057" width="11.109375" bestFit="1" customWidth="1"/>
    <col min="14058" max="14058" width="11.5546875" bestFit="1" customWidth="1"/>
    <col min="14059" max="14059" width="1.6640625" customWidth="1"/>
    <col min="14060" max="14060" width="9.6640625" customWidth="1"/>
    <col min="14061" max="14061" width="13.6640625" bestFit="1" customWidth="1"/>
    <col min="14062" max="14062" width="12.109375" bestFit="1" customWidth="1"/>
    <col min="14063" max="14063" width="1.33203125" customWidth="1"/>
    <col min="14064" max="14064" width="12.109375" bestFit="1" customWidth="1"/>
    <col min="14065" max="14065" width="10" customWidth="1"/>
    <col min="14066" max="14066" width="2.6640625" customWidth="1"/>
    <col min="14067" max="14068" width="13.6640625" bestFit="1" customWidth="1"/>
    <col min="14069" max="14069" width="11.109375" bestFit="1" customWidth="1"/>
    <col min="14070" max="14070" width="10" customWidth="1"/>
    <col min="14071" max="14071" width="11.109375" bestFit="1" customWidth="1"/>
    <col min="14305" max="14305" width="27.44140625" customWidth="1"/>
    <col min="14306" max="14306" width="12.33203125" bestFit="1" customWidth="1"/>
    <col min="14307" max="14307" width="8.109375" customWidth="1"/>
    <col min="14308" max="14308" width="10.88671875" bestFit="1" customWidth="1"/>
    <col min="14309" max="14309" width="10.88671875" customWidth="1"/>
    <col min="14310" max="14310" width="8.109375" customWidth="1"/>
    <col min="14311" max="14311" width="9.109375" bestFit="1" customWidth="1"/>
    <col min="14312" max="14312" width="9.109375" customWidth="1"/>
    <col min="14313" max="14313" width="11.109375" bestFit="1" customWidth="1"/>
    <col min="14314" max="14314" width="11.5546875" bestFit="1" customWidth="1"/>
    <col min="14315" max="14315" width="1.6640625" customWidth="1"/>
    <col min="14316" max="14316" width="9.6640625" customWidth="1"/>
    <col min="14317" max="14317" width="13.6640625" bestFit="1" customWidth="1"/>
    <col min="14318" max="14318" width="12.109375" bestFit="1" customWidth="1"/>
    <col min="14319" max="14319" width="1.33203125" customWidth="1"/>
    <col min="14320" max="14320" width="12.109375" bestFit="1" customWidth="1"/>
    <col min="14321" max="14321" width="10" customWidth="1"/>
    <col min="14322" max="14322" width="2.6640625" customWidth="1"/>
    <col min="14323" max="14324" width="13.6640625" bestFit="1" customWidth="1"/>
    <col min="14325" max="14325" width="11.109375" bestFit="1" customWidth="1"/>
    <col min="14326" max="14326" width="10" customWidth="1"/>
    <col min="14327" max="14327" width="11.109375" bestFit="1" customWidth="1"/>
    <col min="14561" max="14561" width="27.44140625" customWidth="1"/>
    <col min="14562" max="14562" width="12.33203125" bestFit="1" customWidth="1"/>
    <col min="14563" max="14563" width="8.109375" customWidth="1"/>
    <col min="14564" max="14564" width="10.88671875" bestFit="1" customWidth="1"/>
    <col min="14565" max="14565" width="10.88671875" customWidth="1"/>
    <col min="14566" max="14566" width="8.109375" customWidth="1"/>
    <col min="14567" max="14567" width="9.109375" bestFit="1" customWidth="1"/>
    <col min="14568" max="14568" width="9.109375" customWidth="1"/>
    <col min="14569" max="14569" width="11.109375" bestFit="1" customWidth="1"/>
    <col min="14570" max="14570" width="11.5546875" bestFit="1" customWidth="1"/>
    <col min="14571" max="14571" width="1.6640625" customWidth="1"/>
    <col min="14572" max="14572" width="9.6640625" customWidth="1"/>
    <col min="14573" max="14573" width="13.6640625" bestFit="1" customWidth="1"/>
    <col min="14574" max="14574" width="12.109375" bestFit="1" customWidth="1"/>
    <col min="14575" max="14575" width="1.33203125" customWidth="1"/>
    <col min="14576" max="14576" width="12.109375" bestFit="1" customWidth="1"/>
    <col min="14577" max="14577" width="10" customWidth="1"/>
    <col min="14578" max="14578" width="2.6640625" customWidth="1"/>
    <col min="14579" max="14580" width="13.6640625" bestFit="1" customWidth="1"/>
    <col min="14581" max="14581" width="11.109375" bestFit="1" customWidth="1"/>
    <col min="14582" max="14582" width="10" customWidth="1"/>
    <col min="14583" max="14583" width="11.109375" bestFit="1" customWidth="1"/>
    <col min="14817" max="14817" width="27.44140625" customWidth="1"/>
    <col min="14818" max="14818" width="12.33203125" bestFit="1" customWidth="1"/>
    <col min="14819" max="14819" width="8.109375" customWidth="1"/>
    <col min="14820" max="14820" width="10.88671875" bestFit="1" customWidth="1"/>
    <col min="14821" max="14821" width="10.88671875" customWidth="1"/>
    <col min="14822" max="14822" width="8.109375" customWidth="1"/>
    <col min="14823" max="14823" width="9.109375" bestFit="1" customWidth="1"/>
    <col min="14824" max="14824" width="9.109375" customWidth="1"/>
    <col min="14825" max="14825" width="11.109375" bestFit="1" customWidth="1"/>
    <col min="14826" max="14826" width="11.5546875" bestFit="1" customWidth="1"/>
    <col min="14827" max="14827" width="1.6640625" customWidth="1"/>
    <col min="14828" max="14828" width="9.6640625" customWidth="1"/>
    <col min="14829" max="14829" width="13.6640625" bestFit="1" customWidth="1"/>
    <col min="14830" max="14830" width="12.109375" bestFit="1" customWidth="1"/>
    <col min="14831" max="14831" width="1.33203125" customWidth="1"/>
    <col min="14832" max="14832" width="12.109375" bestFit="1" customWidth="1"/>
    <col min="14833" max="14833" width="10" customWidth="1"/>
    <col min="14834" max="14834" width="2.6640625" customWidth="1"/>
    <col min="14835" max="14836" width="13.6640625" bestFit="1" customWidth="1"/>
    <col min="14837" max="14837" width="11.109375" bestFit="1" customWidth="1"/>
    <col min="14838" max="14838" width="10" customWidth="1"/>
    <col min="14839" max="14839" width="11.109375" bestFit="1" customWidth="1"/>
    <col min="15073" max="15073" width="27.44140625" customWidth="1"/>
    <col min="15074" max="15074" width="12.33203125" bestFit="1" customWidth="1"/>
    <col min="15075" max="15075" width="8.109375" customWidth="1"/>
    <col min="15076" max="15076" width="10.88671875" bestFit="1" customWidth="1"/>
    <col min="15077" max="15077" width="10.88671875" customWidth="1"/>
    <col min="15078" max="15078" width="8.109375" customWidth="1"/>
    <col min="15079" max="15079" width="9.109375" bestFit="1" customWidth="1"/>
    <col min="15080" max="15080" width="9.109375" customWidth="1"/>
    <col min="15081" max="15081" width="11.109375" bestFit="1" customWidth="1"/>
    <col min="15082" max="15082" width="11.5546875" bestFit="1" customWidth="1"/>
    <col min="15083" max="15083" width="1.6640625" customWidth="1"/>
    <col min="15084" max="15084" width="9.6640625" customWidth="1"/>
    <col min="15085" max="15085" width="13.6640625" bestFit="1" customWidth="1"/>
    <col min="15086" max="15086" width="12.109375" bestFit="1" customWidth="1"/>
    <col min="15087" max="15087" width="1.33203125" customWidth="1"/>
    <col min="15088" max="15088" width="12.109375" bestFit="1" customWidth="1"/>
    <col min="15089" max="15089" width="10" customWidth="1"/>
    <col min="15090" max="15090" width="2.6640625" customWidth="1"/>
    <col min="15091" max="15092" width="13.6640625" bestFit="1" customWidth="1"/>
    <col min="15093" max="15093" width="11.109375" bestFit="1" customWidth="1"/>
    <col min="15094" max="15094" width="10" customWidth="1"/>
    <col min="15095" max="15095" width="11.109375" bestFit="1" customWidth="1"/>
    <col min="15329" max="15329" width="27.44140625" customWidth="1"/>
    <col min="15330" max="15330" width="12.33203125" bestFit="1" customWidth="1"/>
    <col min="15331" max="15331" width="8.109375" customWidth="1"/>
    <col min="15332" max="15332" width="10.88671875" bestFit="1" customWidth="1"/>
    <col min="15333" max="15333" width="10.88671875" customWidth="1"/>
    <col min="15334" max="15334" width="8.109375" customWidth="1"/>
    <col min="15335" max="15335" width="9.109375" bestFit="1" customWidth="1"/>
    <col min="15336" max="15336" width="9.109375" customWidth="1"/>
    <col min="15337" max="15337" width="11.109375" bestFit="1" customWidth="1"/>
    <col min="15338" max="15338" width="11.5546875" bestFit="1" customWidth="1"/>
    <col min="15339" max="15339" width="1.6640625" customWidth="1"/>
    <col min="15340" max="15340" width="9.6640625" customWidth="1"/>
    <col min="15341" max="15341" width="13.6640625" bestFit="1" customWidth="1"/>
    <col min="15342" max="15342" width="12.109375" bestFit="1" customWidth="1"/>
    <col min="15343" max="15343" width="1.33203125" customWidth="1"/>
    <col min="15344" max="15344" width="12.109375" bestFit="1" customWidth="1"/>
    <col min="15345" max="15345" width="10" customWidth="1"/>
    <col min="15346" max="15346" width="2.6640625" customWidth="1"/>
    <col min="15347" max="15348" width="13.6640625" bestFit="1" customWidth="1"/>
    <col min="15349" max="15349" width="11.109375" bestFit="1" customWidth="1"/>
    <col min="15350" max="15350" width="10" customWidth="1"/>
    <col min="15351" max="15351" width="11.109375" bestFit="1" customWidth="1"/>
    <col min="15585" max="15585" width="27.44140625" customWidth="1"/>
    <col min="15586" max="15586" width="12.33203125" bestFit="1" customWidth="1"/>
    <col min="15587" max="15587" width="8.109375" customWidth="1"/>
    <col min="15588" max="15588" width="10.88671875" bestFit="1" customWidth="1"/>
    <col min="15589" max="15589" width="10.88671875" customWidth="1"/>
    <col min="15590" max="15590" width="8.109375" customWidth="1"/>
    <col min="15591" max="15591" width="9.109375" bestFit="1" customWidth="1"/>
    <col min="15592" max="15592" width="9.109375" customWidth="1"/>
    <col min="15593" max="15593" width="11.109375" bestFit="1" customWidth="1"/>
    <col min="15594" max="15594" width="11.5546875" bestFit="1" customWidth="1"/>
    <col min="15595" max="15595" width="1.6640625" customWidth="1"/>
    <col min="15596" max="15596" width="9.6640625" customWidth="1"/>
    <col min="15597" max="15597" width="13.6640625" bestFit="1" customWidth="1"/>
    <col min="15598" max="15598" width="12.109375" bestFit="1" customWidth="1"/>
    <col min="15599" max="15599" width="1.33203125" customWidth="1"/>
    <col min="15600" max="15600" width="12.109375" bestFit="1" customWidth="1"/>
    <col min="15601" max="15601" width="10" customWidth="1"/>
    <col min="15602" max="15602" width="2.6640625" customWidth="1"/>
    <col min="15603" max="15604" width="13.6640625" bestFit="1" customWidth="1"/>
    <col min="15605" max="15605" width="11.109375" bestFit="1" customWidth="1"/>
    <col min="15606" max="15606" width="10" customWidth="1"/>
    <col min="15607" max="15607" width="11.109375" bestFit="1" customWidth="1"/>
    <col min="15841" max="15841" width="27.44140625" customWidth="1"/>
    <col min="15842" max="15842" width="12.33203125" bestFit="1" customWidth="1"/>
    <col min="15843" max="15843" width="8.109375" customWidth="1"/>
    <col min="15844" max="15844" width="10.88671875" bestFit="1" customWidth="1"/>
    <col min="15845" max="15845" width="10.88671875" customWidth="1"/>
    <col min="15846" max="15846" width="8.109375" customWidth="1"/>
    <col min="15847" max="15847" width="9.109375" bestFit="1" customWidth="1"/>
    <col min="15848" max="15848" width="9.109375" customWidth="1"/>
    <col min="15849" max="15849" width="11.109375" bestFit="1" customWidth="1"/>
    <col min="15850" max="15850" width="11.5546875" bestFit="1" customWidth="1"/>
    <col min="15851" max="15851" width="1.6640625" customWidth="1"/>
    <col min="15852" max="15852" width="9.6640625" customWidth="1"/>
    <col min="15853" max="15853" width="13.6640625" bestFit="1" customWidth="1"/>
    <col min="15854" max="15854" width="12.109375" bestFit="1" customWidth="1"/>
    <col min="15855" max="15855" width="1.33203125" customWidth="1"/>
    <col min="15856" max="15856" width="12.109375" bestFit="1" customWidth="1"/>
    <col min="15857" max="15857" width="10" customWidth="1"/>
    <col min="15858" max="15858" width="2.6640625" customWidth="1"/>
    <col min="15859" max="15860" width="13.6640625" bestFit="1" customWidth="1"/>
    <col min="15861" max="15861" width="11.109375" bestFit="1" customWidth="1"/>
    <col min="15862" max="15862" width="10" customWidth="1"/>
    <col min="15863" max="15863" width="11.109375" bestFit="1" customWidth="1"/>
    <col min="16097" max="16097" width="27.44140625" customWidth="1"/>
    <col min="16098" max="16098" width="12.33203125" bestFit="1" customWidth="1"/>
    <col min="16099" max="16099" width="8.109375" customWidth="1"/>
    <col min="16100" max="16100" width="10.88671875" bestFit="1" customWidth="1"/>
    <col min="16101" max="16101" width="10.88671875" customWidth="1"/>
    <col min="16102" max="16102" width="8.109375" customWidth="1"/>
    <col min="16103" max="16103" width="9.109375" bestFit="1" customWidth="1"/>
    <col min="16104" max="16104" width="9.109375" customWidth="1"/>
    <col min="16105" max="16105" width="11.109375" bestFit="1" customWidth="1"/>
    <col min="16106" max="16106" width="11.5546875" bestFit="1" customWidth="1"/>
    <col min="16107" max="16107" width="1.6640625" customWidth="1"/>
    <col min="16108" max="16108" width="9.6640625" customWidth="1"/>
    <col min="16109" max="16109" width="13.6640625" bestFit="1" customWidth="1"/>
    <col min="16110" max="16110" width="12.109375" bestFit="1" customWidth="1"/>
    <col min="16111" max="16111" width="1.33203125" customWidth="1"/>
    <col min="16112" max="16112" width="12.109375" bestFit="1" customWidth="1"/>
    <col min="16113" max="16113" width="10" customWidth="1"/>
    <col min="16114" max="16114" width="2.6640625" customWidth="1"/>
    <col min="16115" max="16116" width="13.6640625" bestFit="1" customWidth="1"/>
    <col min="16117" max="16117" width="11.109375" bestFit="1" customWidth="1"/>
    <col min="16118" max="16118" width="10" customWidth="1"/>
    <col min="16119" max="16119" width="11.109375" bestFit="1" customWidth="1"/>
    <col min="16355" max="16384" width="8.88671875" customWidth="1"/>
  </cols>
  <sheetData>
    <row r="1" spans="1:16" x14ac:dyDescent="0.2">
      <c r="A1" s="10">
        <v>1</v>
      </c>
      <c r="B1" s="36">
        <v>2</v>
      </c>
      <c r="C1" s="42">
        <v>3</v>
      </c>
      <c r="D1" s="43">
        <v>4</v>
      </c>
      <c r="E1" s="43">
        <v>5</v>
      </c>
      <c r="F1" s="43">
        <v>6</v>
      </c>
      <c r="G1" s="43">
        <v>7</v>
      </c>
      <c r="H1" s="43">
        <v>8</v>
      </c>
      <c r="I1" s="43">
        <v>9</v>
      </c>
      <c r="J1" s="44">
        <v>9</v>
      </c>
      <c r="K1" s="45">
        <v>10</v>
      </c>
      <c r="L1" s="55">
        <v>11</v>
      </c>
      <c r="M1" s="55">
        <v>12</v>
      </c>
      <c r="N1" s="55">
        <v>13</v>
      </c>
      <c r="O1" s="55">
        <v>14</v>
      </c>
      <c r="P1" s="96">
        <v>15</v>
      </c>
    </row>
    <row r="2" spans="1:16" s="7" customFormat="1" ht="15.75" x14ac:dyDescent="0.25">
      <c r="A2" s="4" t="s">
        <v>24</v>
      </c>
      <c r="B2" s="11" t="s">
        <v>100</v>
      </c>
      <c r="C2" s="35"/>
      <c r="D2" s="33"/>
      <c r="E2" s="33"/>
      <c r="F2" s="33"/>
      <c r="G2" s="33"/>
      <c r="H2" s="33"/>
      <c r="I2" s="33"/>
      <c r="J2" s="52" t="s">
        <v>5</v>
      </c>
      <c r="K2" s="48"/>
      <c r="L2" s="47"/>
      <c r="M2" s="47"/>
      <c r="N2" s="47"/>
      <c r="O2" s="47"/>
      <c r="P2" s="97"/>
    </row>
    <row r="3" spans="1:16" s="7" customFormat="1" ht="15.75" x14ac:dyDescent="0.25">
      <c r="A3" s="7" t="s">
        <v>26</v>
      </c>
      <c r="B3" s="6"/>
      <c r="C3" s="32" t="s">
        <v>5</v>
      </c>
      <c r="D3" s="33" t="s">
        <v>5</v>
      </c>
      <c r="E3" s="33" t="s">
        <v>5</v>
      </c>
      <c r="F3" s="33" t="s">
        <v>5</v>
      </c>
      <c r="G3" s="33" t="s">
        <v>5</v>
      </c>
      <c r="H3" s="33" t="s">
        <v>5</v>
      </c>
      <c r="I3" s="33" t="s">
        <v>5</v>
      </c>
      <c r="J3" s="34" t="s">
        <v>104</v>
      </c>
      <c r="K3" s="46" t="s">
        <v>27</v>
      </c>
      <c r="L3" s="46" t="s">
        <v>27</v>
      </c>
      <c r="M3" s="46" t="s">
        <v>27</v>
      </c>
      <c r="N3" s="46" t="s">
        <v>27</v>
      </c>
      <c r="O3" s="46" t="s">
        <v>27</v>
      </c>
      <c r="P3" s="98" t="s">
        <v>27</v>
      </c>
    </row>
    <row r="4" spans="1:16" s="7" customFormat="1" ht="15.75" x14ac:dyDescent="0.25">
      <c r="A4" s="8"/>
      <c r="B4" s="9"/>
      <c r="C4" s="32" t="s">
        <v>107</v>
      </c>
      <c r="D4" s="33" t="s">
        <v>108</v>
      </c>
      <c r="E4" s="33" t="s">
        <v>113</v>
      </c>
      <c r="F4" s="33" t="s">
        <v>116</v>
      </c>
      <c r="G4" s="33" t="s">
        <v>117</v>
      </c>
      <c r="H4" s="33" t="s">
        <v>118</v>
      </c>
      <c r="I4" s="33" t="s">
        <v>120</v>
      </c>
      <c r="J4" s="34"/>
      <c r="K4" s="46" t="s">
        <v>107</v>
      </c>
      <c r="L4" s="46" t="s">
        <v>108</v>
      </c>
      <c r="M4" s="46" t="s">
        <v>113</v>
      </c>
      <c r="N4" s="46" t="s">
        <v>116</v>
      </c>
      <c r="O4" s="46" t="s">
        <v>117</v>
      </c>
      <c r="P4" s="98" t="s">
        <v>118</v>
      </c>
    </row>
    <row r="5" spans="1:16" s="7" customFormat="1" ht="15.75" x14ac:dyDescent="0.25">
      <c r="B5" s="37"/>
      <c r="C5" s="35"/>
      <c r="D5" s="33"/>
      <c r="E5" s="33"/>
      <c r="F5" s="33"/>
      <c r="G5" s="33"/>
      <c r="H5" s="33"/>
      <c r="I5" s="33"/>
      <c r="J5" s="29"/>
      <c r="K5" s="47"/>
      <c r="L5" s="47"/>
      <c r="M5" s="47"/>
      <c r="N5" s="47"/>
      <c r="O5" s="47"/>
      <c r="P5" s="97"/>
    </row>
    <row r="6" spans="1:16" s="7" customFormat="1" ht="15.75" x14ac:dyDescent="0.25">
      <c r="B6" s="5"/>
      <c r="C6" s="35"/>
      <c r="D6" s="33"/>
      <c r="E6" s="33"/>
      <c r="F6" s="33"/>
      <c r="G6" s="33"/>
      <c r="H6" s="33"/>
      <c r="I6" s="33"/>
      <c r="J6" s="29"/>
      <c r="K6" s="48"/>
      <c r="L6" s="47"/>
      <c r="M6" s="47"/>
      <c r="N6" s="47"/>
      <c r="O6" s="47"/>
      <c r="P6" s="97"/>
    </row>
    <row r="7" spans="1:16" s="7" customFormat="1" ht="15.75" x14ac:dyDescent="0.25">
      <c r="B7" s="5"/>
      <c r="C7" s="35"/>
      <c r="D7" s="24"/>
      <c r="E7" s="24"/>
      <c r="F7" s="24"/>
      <c r="G7" s="24"/>
      <c r="H7" s="24"/>
      <c r="I7" s="24"/>
      <c r="J7" s="29"/>
      <c r="K7" s="48"/>
      <c r="L7" s="47"/>
      <c r="M7" s="47"/>
      <c r="N7" s="47"/>
      <c r="O7" s="47"/>
      <c r="P7" s="97"/>
    </row>
    <row r="8" spans="1:16" x14ac:dyDescent="0.2">
      <c r="A8" s="3" t="s">
        <v>46</v>
      </c>
      <c r="B8" s="36" t="s">
        <v>102</v>
      </c>
      <c r="C8" s="54">
        <v>121.28</v>
      </c>
      <c r="D8" s="24">
        <v>126.36855948163685</v>
      </c>
      <c r="E8" s="24">
        <v>126.78849253765895</v>
      </c>
      <c r="F8" s="24">
        <v>133.66</v>
      </c>
      <c r="G8" s="24">
        <v>124.5</v>
      </c>
      <c r="H8" s="24">
        <v>138.32316593417085</v>
      </c>
      <c r="I8" s="24">
        <v>136.18529812712114</v>
      </c>
      <c r="J8" s="29">
        <f>+I8-H8</f>
        <v>-2.1378678070497017</v>
      </c>
      <c r="K8" s="48">
        <v>6514.46</v>
      </c>
      <c r="L8" s="47">
        <f>VLOOKUP(A8,'[1]Book 1'!$B$10:$E$80,4,FALSE)</f>
        <v>6819.25</v>
      </c>
      <c r="M8" s="47">
        <v>7842</v>
      </c>
      <c r="N8" s="47">
        <v>8234</v>
      </c>
      <c r="O8" s="47">
        <v>10292</v>
      </c>
      <c r="P8" s="99">
        <v>10292</v>
      </c>
    </row>
    <row r="9" spans="1:16" x14ac:dyDescent="0.2">
      <c r="A9" s="3" t="s">
        <v>28</v>
      </c>
      <c r="B9" s="36" t="s">
        <v>101</v>
      </c>
      <c r="C9" s="54">
        <v>29.77</v>
      </c>
      <c r="D9" s="24">
        <v>30.005106017928536</v>
      </c>
      <c r="E9" s="24">
        <v>29.767384503625983</v>
      </c>
      <c r="F9" s="24">
        <v>32.65774863110201</v>
      </c>
      <c r="G9" s="24">
        <v>31.51</v>
      </c>
      <c r="H9" s="24">
        <v>32.276271034467939</v>
      </c>
      <c r="I9" s="24">
        <v>30.212001128803326</v>
      </c>
      <c r="J9" s="29">
        <f t="shared" ref="J9:J72" si="0">+I9-H9</f>
        <v>-2.064269905664613</v>
      </c>
      <c r="K9" s="48">
        <v>0</v>
      </c>
      <c r="L9" s="47">
        <f>VLOOKUP(A9,'[1]Book 1'!$B$10:$E$80,4,FALSE)</f>
        <v>0</v>
      </c>
      <c r="M9" s="47">
        <v>0</v>
      </c>
      <c r="N9" s="47">
        <v>0</v>
      </c>
      <c r="O9" s="47">
        <v>0</v>
      </c>
      <c r="P9" s="99">
        <v>0</v>
      </c>
    </row>
    <row r="10" spans="1:16" x14ac:dyDescent="0.2">
      <c r="A10" s="3" t="s">
        <v>47</v>
      </c>
      <c r="B10" s="36" t="s">
        <v>102</v>
      </c>
      <c r="C10" s="54">
        <v>269.54000000000002</v>
      </c>
      <c r="D10" s="24">
        <v>267.11381225089684</v>
      </c>
      <c r="E10" s="24">
        <v>271.53446485220945</v>
      </c>
      <c r="F10" s="24">
        <v>272.01406223510315</v>
      </c>
      <c r="G10" s="24">
        <v>275.76</v>
      </c>
      <c r="H10" s="24">
        <v>285.86445551472826</v>
      </c>
      <c r="I10" s="24">
        <v>286.35160640153219</v>
      </c>
      <c r="J10" s="29">
        <f t="shared" si="0"/>
        <v>0.48715088680393137</v>
      </c>
      <c r="K10" s="48">
        <v>7073.47</v>
      </c>
      <c r="L10" s="47">
        <f>VLOOKUP(A10,'[1]Book 1'!$B$10:$E$80,4,FALSE)</f>
        <v>7878.28</v>
      </c>
      <c r="M10" s="47">
        <v>9307.2800000000007</v>
      </c>
      <c r="N10" s="47">
        <v>9383.2800000000007</v>
      </c>
      <c r="O10" s="47">
        <v>8835</v>
      </c>
      <c r="P10" s="99">
        <v>10454</v>
      </c>
    </row>
    <row r="11" spans="1:16" x14ac:dyDescent="0.2">
      <c r="A11" s="3" t="s">
        <v>48</v>
      </c>
      <c r="B11" s="36" t="s">
        <v>102</v>
      </c>
      <c r="C11" s="54">
        <v>42.66</v>
      </c>
      <c r="D11" s="24">
        <v>42.888478536640896</v>
      </c>
      <c r="E11" s="24">
        <v>42.374394841051668</v>
      </c>
      <c r="F11" s="24">
        <v>41.437579936949703</v>
      </c>
      <c r="G11" s="24">
        <v>43.63</v>
      </c>
      <c r="H11" s="24">
        <v>44.04313502464445</v>
      </c>
      <c r="I11" s="24">
        <v>44.44709532300547</v>
      </c>
      <c r="J11" s="29">
        <f t="shared" si="0"/>
        <v>0.40396029836102088</v>
      </c>
      <c r="K11" s="48">
        <v>0</v>
      </c>
      <c r="L11" s="47">
        <f>VLOOKUP(A11,'[1]Book 1'!$B$10:$E$80,4,FALSE)</f>
        <v>0</v>
      </c>
      <c r="M11" s="47">
        <v>0</v>
      </c>
      <c r="N11" s="47"/>
      <c r="O11" s="47">
        <v>0</v>
      </c>
      <c r="P11" s="99">
        <v>0</v>
      </c>
    </row>
    <row r="12" spans="1:16" x14ac:dyDescent="0.2">
      <c r="A12" s="3" t="s">
        <v>29</v>
      </c>
      <c r="B12" s="36" t="s">
        <v>101</v>
      </c>
      <c r="C12" s="54">
        <v>131.49</v>
      </c>
      <c r="D12" s="24">
        <v>131.46263621200714</v>
      </c>
      <c r="E12" s="24">
        <v>132.97181070831294</v>
      </c>
      <c r="F12" s="24">
        <v>131.72279887424131</v>
      </c>
      <c r="G12" s="24">
        <v>130.4</v>
      </c>
      <c r="H12" s="24">
        <v>129.41481508880639</v>
      </c>
      <c r="I12" s="24">
        <v>131.87762161786981</v>
      </c>
      <c r="J12" s="29">
        <f t="shared" si="0"/>
        <v>2.462806529063414</v>
      </c>
      <c r="K12" s="48">
        <v>10977.25</v>
      </c>
      <c r="L12" s="47">
        <f>VLOOKUP(A12,'[1]Book 1'!$B$10:$E$80,4,FALSE)</f>
        <v>13500</v>
      </c>
      <c r="M12" s="47">
        <v>15700</v>
      </c>
      <c r="N12" s="47">
        <v>15464</v>
      </c>
      <c r="O12" s="47">
        <v>18170</v>
      </c>
      <c r="P12" s="99">
        <v>18580</v>
      </c>
    </row>
    <row r="13" spans="1:16" x14ac:dyDescent="0.2">
      <c r="A13" s="3" t="s">
        <v>49</v>
      </c>
      <c r="B13" s="36" t="s">
        <v>102</v>
      </c>
      <c r="C13" s="54">
        <v>76.569999999999993</v>
      </c>
      <c r="D13" s="24">
        <v>76.288006372436357</v>
      </c>
      <c r="E13" s="24">
        <v>73.641448929171062</v>
      </c>
      <c r="F13" s="24">
        <v>77.03290543895875</v>
      </c>
      <c r="G13" s="24">
        <v>76.25</v>
      </c>
      <c r="H13" s="24">
        <v>78.801227694401675</v>
      </c>
      <c r="I13" s="24">
        <v>77.46827842202066</v>
      </c>
      <c r="J13" s="29">
        <f t="shared" si="0"/>
        <v>-1.3329492723810148</v>
      </c>
      <c r="K13" s="48">
        <v>0</v>
      </c>
      <c r="L13" s="47">
        <f>VLOOKUP(A13,'[1]Book 1'!$B$10:$E$80,4,FALSE)</f>
        <v>0</v>
      </c>
      <c r="M13" s="47">
        <v>0</v>
      </c>
      <c r="N13" s="47">
        <v>0</v>
      </c>
      <c r="O13" s="47">
        <v>0</v>
      </c>
      <c r="P13" s="99">
        <v>0</v>
      </c>
    </row>
    <row r="14" spans="1:16" x14ac:dyDescent="0.2">
      <c r="A14" s="3" t="s">
        <v>50</v>
      </c>
      <c r="B14" s="36" t="s">
        <v>102</v>
      </c>
      <c r="C14" s="54">
        <v>562.85</v>
      </c>
      <c r="D14" s="24">
        <v>559.02238197889187</v>
      </c>
      <c r="E14" s="24">
        <v>552.95076535696649</v>
      </c>
      <c r="F14" s="24">
        <v>549.11633011750916</v>
      </c>
      <c r="G14" s="24">
        <v>552.98</v>
      </c>
      <c r="H14" s="24">
        <v>559.91838350944545</v>
      </c>
      <c r="I14" s="24">
        <v>562.87602002704784</v>
      </c>
      <c r="J14" s="29">
        <f t="shared" si="0"/>
        <v>2.9576365176023955</v>
      </c>
      <c r="K14" s="48">
        <v>64470.25</v>
      </c>
      <c r="L14" s="47">
        <f>VLOOKUP(A14,'[1]Book 1'!$B$10:$E$80,4,FALSE)</f>
        <v>68824.02</v>
      </c>
      <c r="M14" s="47">
        <v>83103</v>
      </c>
      <c r="N14" s="47">
        <v>83103</v>
      </c>
      <c r="O14" s="47">
        <v>88000</v>
      </c>
      <c r="P14" s="99">
        <v>116928</v>
      </c>
    </row>
    <row r="15" spans="1:16" x14ac:dyDescent="0.2">
      <c r="A15" s="3" t="s">
        <v>51</v>
      </c>
      <c r="B15" s="36" t="s">
        <v>102</v>
      </c>
      <c r="C15" s="54">
        <v>139.16</v>
      </c>
      <c r="D15" s="24">
        <v>142.63792642106384</v>
      </c>
      <c r="E15" s="24">
        <v>142.79235783882481</v>
      </c>
      <c r="F15" s="24">
        <v>141.30336333008475</v>
      </c>
      <c r="G15" s="24">
        <v>137.72</v>
      </c>
      <c r="H15" s="24">
        <v>135.86318421666709</v>
      </c>
      <c r="I15" s="24">
        <v>132.6794054591704</v>
      </c>
      <c r="J15" s="29">
        <f t="shared" si="0"/>
        <v>-3.1837787574966967</v>
      </c>
      <c r="K15" s="48">
        <v>9500.7000000000007</v>
      </c>
      <c r="L15" s="47">
        <f>VLOOKUP(A15,'[1]Book 1'!$B$10:$E$80,4,FALSE)</f>
        <v>9500</v>
      </c>
      <c r="M15" s="47">
        <v>10249</v>
      </c>
      <c r="N15" s="47">
        <v>12000</v>
      </c>
      <c r="O15" s="47">
        <v>12000</v>
      </c>
      <c r="P15" s="99">
        <v>16000</v>
      </c>
    </row>
    <row r="16" spans="1:16" x14ac:dyDescent="0.2">
      <c r="A16" s="3" t="s">
        <v>52</v>
      </c>
      <c r="B16" s="36" t="s">
        <v>102</v>
      </c>
      <c r="C16" s="54">
        <v>642.85</v>
      </c>
      <c r="D16" s="24">
        <v>642.81936544812481</v>
      </c>
      <c r="E16" s="24">
        <v>643.32279398223216</v>
      </c>
      <c r="F16" s="24">
        <v>644.02939767273801</v>
      </c>
      <c r="G16" s="24">
        <v>671.33</v>
      </c>
      <c r="H16" s="24">
        <v>692.86220055167905</v>
      </c>
      <c r="I16" s="24">
        <v>705.90934304685959</v>
      </c>
      <c r="J16" s="29">
        <f t="shared" si="0"/>
        <v>13.047142495180537</v>
      </c>
      <c r="K16" s="48">
        <v>42346.89</v>
      </c>
      <c r="L16" s="47">
        <f>VLOOKUP(A16,'[1]Book 1'!$B$10:$E$80,4,FALSE)</f>
        <v>43000</v>
      </c>
      <c r="M16" s="47">
        <v>45125</v>
      </c>
      <c r="N16" s="47">
        <v>45125</v>
      </c>
      <c r="O16" s="47">
        <v>45125</v>
      </c>
      <c r="P16" s="99">
        <v>50923</v>
      </c>
    </row>
    <row r="17" spans="1:16" x14ac:dyDescent="0.2">
      <c r="A17" s="3" t="s">
        <v>53</v>
      </c>
      <c r="B17" s="36" t="s">
        <v>102</v>
      </c>
      <c r="C17" s="54">
        <v>90.92</v>
      </c>
      <c r="D17" s="24">
        <v>91.440669183700734</v>
      </c>
      <c r="E17" s="24">
        <v>92.902667083106024</v>
      </c>
      <c r="F17" s="24">
        <v>90.377688478584346</v>
      </c>
      <c r="G17" s="24">
        <v>90.51</v>
      </c>
      <c r="H17" s="24">
        <v>93.402001337702728</v>
      </c>
      <c r="I17" s="24">
        <v>94.062716402896228</v>
      </c>
      <c r="J17" s="29">
        <f t="shared" si="0"/>
        <v>0.6607150651935001</v>
      </c>
      <c r="K17" s="48">
        <v>0</v>
      </c>
      <c r="L17" s="47">
        <f>VLOOKUP(A17,'[1]Book 1'!$B$10:$E$80,4,FALSE)</f>
        <v>0</v>
      </c>
      <c r="M17" s="47">
        <v>0</v>
      </c>
      <c r="N17" s="47">
        <v>5837</v>
      </c>
      <c r="O17" s="47">
        <v>5240</v>
      </c>
      <c r="P17" s="99">
        <v>5490</v>
      </c>
    </row>
    <row r="18" spans="1:16" x14ac:dyDescent="0.2">
      <c r="A18" s="3" t="s">
        <v>54</v>
      </c>
      <c r="B18" s="36" t="s">
        <v>102</v>
      </c>
      <c r="C18" s="54">
        <v>93.77</v>
      </c>
      <c r="D18" s="24">
        <v>94.909199396306832</v>
      </c>
      <c r="E18" s="24">
        <v>95.544773867820922</v>
      </c>
      <c r="F18" s="24">
        <v>93.452892746986436</v>
      </c>
      <c r="G18" s="24">
        <v>95.14</v>
      </c>
      <c r="H18" s="24">
        <v>97.23326204487806</v>
      </c>
      <c r="I18" s="24">
        <v>98.18254282372186</v>
      </c>
      <c r="J18" s="29">
        <f t="shared" si="0"/>
        <v>0.94928077884380002</v>
      </c>
      <c r="K18" s="48">
        <v>728.5</v>
      </c>
      <c r="L18" s="47">
        <f>VLOOKUP(A18,'[1]Book 1'!$B$10:$E$80,4,FALSE)</f>
        <v>737.35</v>
      </c>
      <c r="M18" s="47">
        <v>742.29</v>
      </c>
      <c r="N18" s="47">
        <v>726.04</v>
      </c>
      <c r="O18" s="47">
        <v>739.15</v>
      </c>
      <c r="P18" s="99">
        <v>760</v>
      </c>
    </row>
    <row r="19" spans="1:16" x14ac:dyDescent="0.2">
      <c r="A19" s="3" t="s">
        <v>30</v>
      </c>
      <c r="B19" s="36" t="s">
        <v>101</v>
      </c>
      <c r="C19" s="54">
        <v>1871.36</v>
      </c>
      <c r="D19" s="24">
        <v>1902.2965111167414</v>
      </c>
      <c r="E19" s="24">
        <v>1896.6690584161718</v>
      </c>
      <c r="F19" s="24">
        <v>1857.434906626017</v>
      </c>
      <c r="G19" s="24">
        <v>1895.66</v>
      </c>
      <c r="H19" s="24">
        <v>1884.4498512861883</v>
      </c>
      <c r="I19" s="24">
        <v>1885.3751942017157</v>
      </c>
      <c r="J19" s="29">
        <f t="shared" si="0"/>
        <v>0.92534291552738068</v>
      </c>
      <c r="K19" s="48">
        <v>106884.19</v>
      </c>
      <c r="L19" s="47">
        <f>VLOOKUP(A19,'[1]Book 1'!$B$10:$E$80,4,FALSE)</f>
        <v>136210.22999999998</v>
      </c>
      <c r="M19" s="47">
        <v>140095.21</v>
      </c>
      <c r="N19" s="47">
        <v>148962.03</v>
      </c>
      <c r="O19" s="47">
        <v>152025.17000000001</v>
      </c>
      <c r="P19" s="99">
        <v>186350.82</v>
      </c>
    </row>
    <row r="20" spans="1:16" x14ac:dyDescent="0.2">
      <c r="A20" s="3" t="s">
        <v>55</v>
      </c>
      <c r="B20" s="36" t="s">
        <v>102</v>
      </c>
      <c r="C20" s="54">
        <v>1386.88</v>
      </c>
      <c r="D20" s="24">
        <v>1405.3575343380139</v>
      </c>
      <c r="E20" s="24">
        <v>1479.4154111768923</v>
      </c>
      <c r="F20" s="24">
        <v>1516.4037738690279</v>
      </c>
      <c r="G20" s="24">
        <v>1586.63</v>
      </c>
      <c r="H20" s="24">
        <v>1618.5073816690697</v>
      </c>
      <c r="I20" s="24">
        <v>1628.5195220720154</v>
      </c>
      <c r="J20" s="29">
        <f t="shared" si="0"/>
        <v>10.012140402945761</v>
      </c>
      <c r="K20" s="48">
        <v>115373.9</v>
      </c>
      <c r="L20" s="47">
        <f>VLOOKUP(A20,'[1]Book 1'!$B$10:$E$80,4,FALSE)</f>
        <v>124970</v>
      </c>
      <c r="M20" s="47">
        <v>136800</v>
      </c>
      <c r="N20" s="47">
        <v>140110</v>
      </c>
      <c r="O20" s="47">
        <v>180000</v>
      </c>
      <c r="P20" s="99">
        <v>185000</v>
      </c>
    </row>
    <row r="21" spans="1:16" x14ac:dyDescent="0.2">
      <c r="A21" s="3" t="s">
        <v>56</v>
      </c>
      <c r="B21" s="36" t="s">
        <v>102</v>
      </c>
      <c r="C21" s="54">
        <v>275.39999999999998</v>
      </c>
      <c r="D21" s="24">
        <v>281.13379565106118</v>
      </c>
      <c r="E21" s="24">
        <v>286.59056296989638</v>
      </c>
      <c r="F21" s="24">
        <v>284.65908259562303</v>
      </c>
      <c r="G21" s="24">
        <v>288.52</v>
      </c>
      <c r="H21" s="24">
        <v>292.33489975708449</v>
      </c>
      <c r="I21" s="24">
        <v>288.52612529684626</v>
      </c>
      <c r="J21" s="29">
        <f t="shared" si="0"/>
        <v>-3.8087744602382259</v>
      </c>
      <c r="K21" s="48">
        <v>17270.73</v>
      </c>
      <c r="L21" s="47">
        <f>VLOOKUP(A21,'[1]Book 1'!$B$10:$E$80,4,FALSE)</f>
        <v>18384</v>
      </c>
      <c r="M21" s="47">
        <v>18384</v>
      </c>
      <c r="N21" s="47">
        <v>18384</v>
      </c>
      <c r="O21" s="47">
        <v>18384</v>
      </c>
      <c r="P21" s="99">
        <v>19303</v>
      </c>
    </row>
    <row r="22" spans="1:16" x14ac:dyDescent="0.2">
      <c r="A22" s="3" t="s">
        <v>57</v>
      </c>
      <c r="B22" s="36" t="s">
        <v>102</v>
      </c>
      <c r="C22" s="54">
        <v>39.909999999999997</v>
      </c>
      <c r="D22" s="24">
        <v>40.25419282840911</v>
      </c>
      <c r="E22" s="24">
        <v>41.406966823761238</v>
      </c>
      <c r="F22" s="24">
        <v>48.171737995981914</v>
      </c>
      <c r="G22" s="24">
        <v>41.26</v>
      </c>
      <c r="H22" s="24">
        <v>43.921708701284395</v>
      </c>
      <c r="I22" s="24">
        <v>44.357086954279978</v>
      </c>
      <c r="J22" s="29">
        <f t="shared" si="0"/>
        <v>0.43537825299558364</v>
      </c>
      <c r="K22" s="48">
        <v>398.3</v>
      </c>
      <c r="L22" s="47">
        <f>VLOOKUP(A22,'[1]Book 1'!$B$10:$E$80,4,FALSE)</f>
        <v>250</v>
      </c>
      <c r="M22" s="47">
        <v>500</v>
      </c>
      <c r="N22" s="47">
        <v>500</v>
      </c>
      <c r="O22" s="47">
        <v>400</v>
      </c>
      <c r="P22" s="99">
        <v>400</v>
      </c>
    </row>
    <row r="23" spans="1:16" x14ac:dyDescent="0.2">
      <c r="A23" s="3" t="s">
        <v>58</v>
      </c>
      <c r="B23" s="36" t="s">
        <v>102</v>
      </c>
      <c r="C23" s="54">
        <v>155.29</v>
      </c>
      <c r="D23" s="24">
        <v>155.8913883202184</v>
      </c>
      <c r="E23" s="24">
        <v>156.15981208589253</v>
      </c>
      <c r="F23" s="24">
        <v>151.70965789514412</v>
      </c>
      <c r="G23" s="24">
        <v>147.33000000000001</v>
      </c>
      <c r="H23" s="24">
        <v>198.15160992725902</v>
      </c>
      <c r="I23" s="24">
        <v>231.93355900429833</v>
      </c>
      <c r="J23" s="29">
        <f t="shared" si="0"/>
        <v>33.781949077039314</v>
      </c>
      <c r="K23" s="48">
        <v>5900</v>
      </c>
      <c r="L23" s="47">
        <f>VLOOKUP(A23,'[1]Book 1'!$B$10:$E$80,4,FALSE)</f>
        <v>6000</v>
      </c>
      <c r="M23" s="47">
        <v>6100</v>
      </c>
      <c r="N23" s="47">
        <v>6100</v>
      </c>
      <c r="O23" s="47">
        <v>6100</v>
      </c>
      <c r="P23" s="99">
        <v>8200</v>
      </c>
    </row>
    <row r="24" spans="1:16" x14ac:dyDescent="0.2">
      <c r="A24" s="3" t="s">
        <v>59</v>
      </c>
      <c r="B24" s="36" t="s">
        <v>102</v>
      </c>
      <c r="C24" s="54">
        <v>225.97</v>
      </c>
      <c r="D24" s="24">
        <v>226.57271446736041</v>
      </c>
      <c r="E24" s="24">
        <v>224.71661088679031</v>
      </c>
      <c r="F24" s="24">
        <v>222.50576311703873</v>
      </c>
      <c r="G24" s="24">
        <v>224.78</v>
      </c>
      <c r="H24" s="24">
        <v>223.71696597732779</v>
      </c>
      <c r="I24" s="24">
        <v>226.50270232023217</v>
      </c>
      <c r="J24" s="29">
        <f t="shared" si="0"/>
        <v>2.7857363429043858</v>
      </c>
      <c r="K24" s="48">
        <v>10455.299999999999</v>
      </c>
      <c r="L24" s="47">
        <f>VLOOKUP(A24,'[1]Book 1'!$B$10:$E$80,4,FALSE)</f>
        <v>11090</v>
      </c>
      <c r="M24" s="47">
        <v>11090</v>
      </c>
      <c r="N24" s="47">
        <v>11590</v>
      </c>
      <c r="O24" s="47">
        <v>11690</v>
      </c>
      <c r="P24" s="99">
        <v>11690</v>
      </c>
    </row>
    <row r="25" spans="1:16" x14ac:dyDescent="0.2">
      <c r="A25" s="3" t="s">
        <v>60</v>
      </c>
      <c r="B25" s="36" t="s">
        <v>102</v>
      </c>
      <c r="C25" s="54">
        <v>165.91</v>
      </c>
      <c r="D25" s="24">
        <v>166.40019624788474</v>
      </c>
      <c r="E25" s="24">
        <v>168.64752635527577</v>
      </c>
      <c r="F25" s="24">
        <v>167.49585705651029</v>
      </c>
      <c r="G25" s="24">
        <v>167.08</v>
      </c>
      <c r="H25" s="24">
        <v>170.26159028938571</v>
      </c>
      <c r="I25" s="24">
        <v>167.03441862738211</v>
      </c>
      <c r="J25" s="29">
        <f t="shared" si="0"/>
        <v>-3.2271716620035988</v>
      </c>
      <c r="K25" s="48">
        <v>9466.49</v>
      </c>
      <c r="L25" s="47">
        <f>VLOOKUP(A25,'[1]Book 1'!$B$10:$E$80,4,FALSE)</f>
        <v>9500</v>
      </c>
      <c r="M25" s="47">
        <v>9821</v>
      </c>
      <c r="N25" s="47">
        <v>9821</v>
      </c>
      <c r="O25" s="47">
        <v>10208</v>
      </c>
      <c r="P25" s="99">
        <v>10921</v>
      </c>
    </row>
    <row r="26" spans="1:16" x14ac:dyDescent="0.2">
      <c r="A26" s="3" t="s">
        <v>61</v>
      </c>
      <c r="B26" s="36" t="s">
        <v>102</v>
      </c>
      <c r="C26" s="54">
        <v>800.33</v>
      </c>
      <c r="D26" s="24">
        <v>793.14048602974754</v>
      </c>
      <c r="E26" s="24">
        <v>803.16078692975418</v>
      </c>
      <c r="F26" s="24">
        <v>818.34587551248239</v>
      </c>
      <c r="G26" s="24">
        <v>830.32</v>
      </c>
      <c r="H26" s="24">
        <v>843.79847306149998</v>
      </c>
      <c r="I26" s="24">
        <v>835.83850894202294</v>
      </c>
      <c r="J26" s="29">
        <f t="shared" si="0"/>
        <v>-7.9599641194770356</v>
      </c>
      <c r="K26" s="48">
        <v>36358.31</v>
      </c>
      <c r="L26" s="47">
        <f>VLOOKUP(A26,'[1]Book 1'!$B$10:$E$80,4,FALSE)</f>
        <v>42289.599999999999</v>
      </c>
      <c r="M26" s="47">
        <v>44692.53</v>
      </c>
      <c r="N26" s="47">
        <v>49136</v>
      </c>
      <c r="O26" s="47">
        <v>52569</v>
      </c>
      <c r="P26" s="99">
        <v>55252</v>
      </c>
    </row>
    <row r="27" spans="1:16" x14ac:dyDescent="0.2">
      <c r="A27" s="3" t="s">
        <v>62</v>
      </c>
      <c r="B27" s="36" t="s">
        <v>102</v>
      </c>
      <c r="C27" s="54">
        <v>44.46</v>
      </c>
      <c r="D27" s="24">
        <v>44.549223619434564</v>
      </c>
      <c r="E27" s="24">
        <v>42.75381125209281</v>
      </c>
      <c r="F27" s="24">
        <v>43.427297220398415</v>
      </c>
      <c r="G27" s="24">
        <v>41.59</v>
      </c>
      <c r="H27" s="24">
        <v>41.472665475725314</v>
      </c>
      <c r="I27" s="24">
        <v>39.311906406126866</v>
      </c>
      <c r="J27" s="29">
        <f t="shared" si="0"/>
        <v>-2.1607590695984484</v>
      </c>
      <c r="K27" s="48">
        <v>0</v>
      </c>
      <c r="L27" s="47">
        <f>VLOOKUP(A27,'[1]Book 1'!$B$10:$E$80,4,FALSE)</f>
        <v>0</v>
      </c>
      <c r="M27" s="47">
        <v>0</v>
      </c>
      <c r="N27" s="47">
        <v>0</v>
      </c>
      <c r="O27" s="47">
        <v>0</v>
      </c>
      <c r="P27" s="99">
        <v>0</v>
      </c>
    </row>
    <row r="28" spans="1:16" x14ac:dyDescent="0.2">
      <c r="A28" s="3" t="s">
        <v>63</v>
      </c>
      <c r="B28" s="36" t="s">
        <v>102</v>
      </c>
      <c r="C28" s="54">
        <v>198.06</v>
      </c>
      <c r="D28" s="24">
        <v>202.37718386440997</v>
      </c>
      <c r="E28" s="24">
        <v>206.12085230898921</v>
      </c>
      <c r="F28" s="24">
        <v>205.96387369864084</v>
      </c>
      <c r="G28" s="24">
        <v>212.79</v>
      </c>
      <c r="H28" s="24">
        <v>226.65055863676901</v>
      </c>
      <c r="I28" s="24">
        <v>228.5047343974723</v>
      </c>
      <c r="J28" s="29">
        <f t="shared" si="0"/>
        <v>1.8541757607032991</v>
      </c>
      <c r="K28" s="48">
        <v>16267.14</v>
      </c>
      <c r="L28" s="47">
        <f>VLOOKUP(A28,'[1]Book 1'!$B$10:$E$80,4,FALSE)</f>
        <v>17095</v>
      </c>
      <c r="M28" s="47">
        <v>17755</v>
      </c>
      <c r="N28" s="47">
        <v>18525</v>
      </c>
      <c r="O28" s="47">
        <v>19501</v>
      </c>
      <c r="P28" s="99">
        <v>21187</v>
      </c>
    </row>
    <row r="29" spans="1:16" x14ac:dyDescent="0.2">
      <c r="A29" s="3" t="s">
        <v>31</v>
      </c>
      <c r="B29" s="36" t="s">
        <v>101</v>
      </c>
      <c r="C29" s="54">
        <v>114.83</v>
      </c>
      <c r="D29" s="24">
        <v>113.02211806280123</v>
      </c>
      <c r="E29" s="24">
        <v>112.63753736196809</v>
      </c>
      <c r="F29" s="24">
        <v>107.97746850901949</v>
      </c>
      <c r="G29" s="24">
        <v>119.04</v>
      </c>
      <c r="H29" s="24">
        <v>118.69603342375468</v>
      </c>
      <c r="I29" s="24">
        <v>118.05181926807306</v>
      </c>
      <c r="J29" s="29">
        <f t="shared" si="0"/>
        <v>-0.64421415568162388</v>
      </c>
      <c r="K29" s="48">
        <v>7207.93</v>
      </c>
      <c r="L29" s="47">
        <f>VLOOKUP(A29,'[1]Book 1'!$B$10:$E$80,4,FALSE)</f>
        <v>8120</v>
      </c>
      <c r="M29" s="47">
        <v>8895</v>
      </c>
      <c r="N29" s="47">
        <v>8526.99</v>
      </c>
      <c r="O29" s="47">
        <v>9400</v>
      </c>
      <c r="P29" s="99">
        <v>9400</v>
      </c>
    </row>
    <row r="30" spans="1:16" x14ac:dyDescent="0.2">
      <c r="A30" s="3" t="s">
        <v>64</v>
      </c>
      <c r="B30" s="36" t="s">
        <v>102</v>
      </c>
      <c r="C30" s="54">
        <v>95.57</v>
      </c>
      <c r="D30" s="24">
        <v>99.625854735525166</v>
      </c>
      <c r="E30" s="24">
        <v>99.253099247091185</v>
      </c>
      <c r="F30" s="24">
        <v>93.058334828888093</v>
      </c>
      <c r="G30" s="24">
        <v>94.42</v>
      </c>
      <c r="H30" s="24">
        <v>97.472326747908596</v>
      </c>
      <c r="I30" s="24">
        <v>95.264175633016563</v>
      </c>
      <c r="J30" s="29">
        <f t="shared" si="0"/>
        <v>-2.2081511148920328</v>
      </c>
      <c r="K30" s="48">
        <v>3450.54</v>
      </c>
      <c r="L30" s="47">
        <f>VLOOKUP(A30,'[1]Book 1'!$B$10:$E$80,4,FALSE)</f>
        <v>3750</v>
      </c>
      <c r="M30" s="47">
        <v>3950</v>
      </c>
      <c r="N30" s="47">
        <v>3950</v>
      </c>
      <c r="O30" s="47">
        <v>4750</v>
      </c>
      <c r="P30" s="99">
        <v>4750</v>
      </c>
    </row>
    <row r="31" spans="1:16" x14ac:dyDescent="0.2">
      <c r="A31" s="3" t="s">
        <v>65</v>
      </c>
      <c r="B31" s="36" t="s">
        <v>102</v>
      </c>
      <c r="C31" s="54">
        <v>119.64</v>
      </c>
      <c r="D31" s="24">
        <v>122.14589231066546</v>
      </c>
      <c r="E31" s="24">
        <v>119.89347207753302</v>
      </c>
      <c r="F31" s="24">
        <v>116.74166564546481</v>
      </c>
      <c r="G31" s="24">
        <v>129.53</v>
      </c>
      <c r="H31" s="24">
        <v>132.45492275203358</v>
      </c>
      <c r="I31" s="24">
        <v>133.91876484762233</v>
      </c>
      <c r="J31" s="29">
        <f t="shared" si="0"/>
        <v>1.4638420955887455</v>
      </c>
      <c r="K31" s="48">
        <v>5109.8</v>
      </c>
      <c r="L31" s="47">
        <f>VLOOKUP(A31,'[1]Book 1'!$B$10:$E$80,4,FALSE)</f>
        <v>5300</v>
      </c>
      <c r="M31" s="47">
        <v>5400</v>
      </c>
      <c r="N31" s="47">
        <v>5500</v>
      </c>
      <c r="O31" s="47">
        <v>6300</v>
      </c>
      <c r="P31" s="99">
        <v>6700</v>
      </c>
    </row>
    <row r="32" spans="1:16" x14ac:dyDescent="0.2">
      <c r="A32" s="3" t="s">
        <v>66</v>
      </c>
      <c r="B32" s="36" t="s">
        <v>102</v>
      </c>
      <c r="C32" s="54">
        <v>272.79000000000002</v>
      </c>
      <c r="D32" s="24">
        <v>270.38859806535805</v>
      </c>
      <c r="E32" s="24">
        <v>272.22623626047584</v>
      </c>
      <c r="F32" s="24">
        <v>268.98194473390646</v>
      </c>
      <c r="G32" s="24">
        <v>276.33999999999997</v>
      </c>
      <c r="H32" s="24">
        <v>276.36943057214233</v>
      </c>
      <c r="I32" s="24">
        <v>277.34880544182266</v>
      </c>
      <c r="J32" s="29">
        <f t="shared" si="0"/>
        <v>0.97937486968032772</v>
      </c>
      <c r="K32" s="48">
        <v>20402.400000000001</v>
      </c>
      <c r="L32" s="47">
        <f>VLOOKUP(A32,'[1]Book 1'!$B$10:$E$80,4,FALSE)</f>
        <v>21035</v>
      </c>
      <c r="M32" s="47">
        <v>22086.75</v>
      </c>
      <c r="N32" s="47">
        <v>22493.23</v>
      </c>
      <c r="O32" s="47">
        <v>23618</v>
      </c>
      <c r="P32" s="99">
        <v>24350</v>
      </c>
    </row>
    <row r="33" spans="1:16" x14ac:dyDescent="0.2">
      <c r="A33" s="3" t="s">
        <v>32</v>
      </c>
      <c r="B33" s="36" t="s">
        <v>101</v>
      </c>
      <c r="C33" s="54">
        <v>285.87</v>
      </c>
      <c r="D33" s="24">
        <v>282.42608068912591</v>
      </c>
      <c r="E33" s="24">
        <v>282.96085800057136</v>
      </c>
      <c r="F33" s="24">
        <v>291.03827644160918</v>
      </c>
      <c r="G33" s="24">
        <v>292.33</v>
      </c>
      <c r="H33" s="24">
        <v>290.4236239868759</v>
      </c>
      <c r="I33" s="24">
        <v>293.50946896721086</v>
      </c>
      <c r="J33" s="29">
        <f t="shared" si="0"/>
        <v>3.0858449803349686</v>
      </c>
      <c r="K33" s="48">
        <v>14353.27</v>
      </c>
      <c r="L33" s="47">
        <f>VLOOKUP(A33,'[1]Book 1'!$B$10:$E$80,4,FALSE)</f>
        <v>14917</v>
      </c>
      <c r="M33" s="47">
        <v>16305</v>
      </c>
      <c r="N33" s="47">
        <v>17177</v>
      </c>
      <c r="O33" s="47">
        <v>18943</v>
      </c>
      <c r="P33" s="99">
        <v>21961</v>
      </c>
    </row>
    <row r="34" spans="1:16" x14ac:dyDescent="0.2">
      <c r="A34" s="3" t="s">
        <v>67</v>
      </c>
      <c r="B34" s="36" t="s">
        <v>102</v>
      </c>
      <c r="C34" s="54">
        <v>153.25</v>
      </c>
      <c r="D34" s="24">
        <v>155.0918648672988</v>
      </c>
      <c r="E34" s="24">
        <v>157.84221096765773</v>
      </c>
      <c r="F34" s="24">
        <v>156.81753535684373</v>
      </c>
      <c r="G34" s="24">
        <v>159.74</v>
      </c>
      <c r="H34" s="24">
        <v>165.12234353271882</v>
      </c>
      <c r="I34" s="24">
        <v>164.35436473466149</v>
      </c>
      <c r="J34" s="29">
        <f t="shared" si="0"/>
        <v>-0.76797879805732805</v>
      </c>
      <c r="K34" s="48">
        <v>3481.54</v>
      </c>
      <c r="L34" s="47">
        <f>VLOOKUP(A34,'[1]Book 1'!$B$10:$E$80,4,FALSE)</f>
        <v>3500</v>
      </c>
      <c r="M34" s="47">
        <v>3500</v>
      </c>
      <c r="N34" s="47">
        <v>3500</v>
      </c>
      <c r="O34" s="47">
        <v>3500</v>
      </c>
      <c r="P34" s="99">
        <v>3500</v>
      </c>
    </row>
    <row r="35" spans="1:16" x14ac:dyDescent="0.2">
      <c r="A35" s="3" t="s">
        <v>68</v>
      </c>
      <c r="B35" s="36" t="s">
        <v>102</v>
      </c>
      <c r="C35" s="54">
        <v>247.54</v>
      </c>
      <c r="D35" s="24">
        <v>245.68608528646308</v>
      </c>
      <c r="E35" s="24">
        <v>248.81790237872232</v>
      </c>
      <c r="F35" s="24">
        <v>242.48434190412121</v>
      </c>
      <c r="G35" s="24">
        <v>249.77</v>
      </c>
      <c r="H35" s="24">
        <v>260.95307877383044</v>
      </c>
      <c r="I35" s="24">
        <v>265.95135480561834</v>
      </c>
      <c r="J35" s="29">
        <f t="shared" si="0"/>
        <v>4.9982760317878956</v>
      </c>
      <c r="K35" s="48">
        <v>9612</v>
      </c>
      <c r="L35" s="47">
        <f>VLOOKUP(A35,'[1]Book 1'!$B$10:$E$80,4,FALSE)</f>
        <v>14440</v>
      </c>
      <c r="M35" s="47">
        <v>13500</v>
      </c>
      <c r="N35" s="47">
        <v>13500</v>
      </c>
      <c r="O35" s="47">
        <v>14035</v>
      </c>
      <c r="P35" s="99">
        <v>15385</v>
      </c>
    </row>
    <row r="36" spans="1:16" x14ac:dyDescent="0.2">
      <c r="A36" s="3" t="s">
        <v>33</v>
      </c>
      <c r="B36" s="36" t="s">
        <v>101</v>
      </c>
      <c r="C36" s="54">
        <v>286.16000000000003</v>
      </c>
      <c r="D36" s="24">
        <v>295.26627983891018</v>
      </c>
      <c r="E36" s="24">
        <v>294.00682578360738</v>
      </c>
      <c r="F36" s="24">
        <v>291.9075902809268</v>
      </c>
      <c r="G36" s="24">
        <v>291.45</v>
      </c>
      <c r="H36" s="24">
        <v>288.17571863419505</v>
      </c>
      <c r="I36" s="24">
        <v>291.18734493071707</v>
      </c>
      <c r="J36" s="29">
        <f t="shared" si="0"/>
        <v>3.0116262965220244</v>
      </c>
      <c r="K36" s="48">
        <v>12879.87</v>
      </c>
      <c r="L36" s="47">
        <f>VLOOKUP(A36,'[1]Book 1'!$B$10:$E$80,4,FALSE)</f>
        <v>13675</v>
      </c>
      <c r="M36" s="47">
        <v>14150</v>
      </c>
      <c r="N36" s="47">
        <v>14150</v>
      </c>
      <c r="O36" s="47">
        <v>15152</v>
      </c>
      <c r="P36" s="99">
        <v>15777.74</v>
      </c>
    </row>
    <row r="37" spans="1:16" x14ac:dyDescent="0.2">
      <c r="A37" s="3" t="s">
        <v>69</v>
      </c>
      <c r="B37" s="36" t="s">
        <v>102</v>
      </c>
      <c r="C37" s="54">
        <v>1163.48</v>
      </c>
      <c r="D37" s="24">
        <v>1190.7463837266675</v>
      </c>
      <c r="E37" s="24">
        <v>1197.0705014641142</v>
      </c>
      <c r="F37" s="24">
        <v>1234.1458871491425</v>
      </c>
      <c r="G37" s="24">
        <v>1252.32</v>
      </c>
      <c r="H37" s="24">
        <v>1277.3801183838304</v>
      </c>
      <c r="I37" s="24">
        <v>1281.5649974950754</v>
      </c>
      <c r="J37" s="29">
        <f t="shared" si="0"/>
        <v>4.1848791112449817</v>
      </c>
      <c r="K37" s="48">
        <v>97045.16</v>
      </c>
      <c r="L37" s="47">
        <f>VLOOKUP(A37,'[1]Book 1'!$B$10:$E$80,4,FALSE)</f>
        <v>99887.24</v>
      </c>
      <c r="M37" s="47">
        <v>100621</v>
      </c>
      <c r="N37" s="47">
        <v>103831</v>
      </c>
      <c r="O37" s="47">
        <v>105480</v>
      </c>
      <c r="P37" s="99">
        <v>109375</v>
      </c>
    </row>
    <row r="38" spans="1:16" x14ac:dyDescent="0.2">
      <c r="A38" s="3" t="s">
        <v>70</v>
      </c>
      <c r="B38" s="36" t="s">
        <v>102</v>
      </c>
      <c r="C38" s="54">
        <v>1017.82</v>
      </c>
      <c r="D38" s="24">
        <v>1037.2946887205439</v>
      </c>
      <c r="E38" s="24">
        <v>1047.4176897964794</v>
      </c>
      <c r="F38" s="24">
        <v>1047.2132949039078</v>
      </c>
      <c r="G38" s="24">
        <v>1055.44</v>
      </c>
      <c r="H38" s="24">
        <v>1060.9220523075787</v>
      </c>
      <c r="I38" s="24">
        <v>1052.9384663847331</v>
      </c>
      <c r="J38" s="29">
        <f t="shared" si="0"/>
        <v>-7.9835859228455774</v>
      </c>
      <c r="K38" s="48">
        <v>81988.77</v>
      </c>
      <c r="L38" s="47">
        <f>VLOOKUP(A38,'[1]Book 1'!$B$10:$E$80,4,FALSE)</f>
        <v>86010.73000000001</v>
      </c>
      <c r="M38" s="47">
        <v>89021.11</v>
      </c>
      <c r="N38" s="47">
        <v>91261.91</v>
      </c>
      <c r="O38" s="47">
        <v>94290.52</v>
      </c>
      <c r="P38" s="99">
        <v>103315</v>
      </c>
    </row>
    <row r="39" spans="1:16" x14ac:dyDescent="0.2">
      <c r="A39" s="3" t="s">
        <v>71</v>
      </c>
      <c r="B39" s="36" t="s">
        <v>102</v>
      </c>
      <c r="C39" s="54">
        <v>296.58</v>
      </c>
      <c r="D39" s="24">
        <v>297.21223418796905</v>
      </c>
      <c r="E39" s="24">
        <v>295.90519412718919</v>
      </c>
      <c r="F39" s="24">
        <v>298.0515764934176</v>
      </c>
      <c r="G39" s="24">
        <v>308.25</v>
      </c>
      <c r="H39" s="24">
        <v>310.77675221511157</v>
      </c>
      <c r="I39" s="24">
        <v>313.69535108018948</v>
      </c>
      <c r="J39" s="29">
        <f t="shared" si="0"/>
        <v>2.9185988650779109</v>
      </c>
      <c r="K39" s="48">
        <v>9502.6200000000008</v>
      </c>
      <c r="L39" s="47">
        <f>VLOOKUP(A39,'[1]Book 1'!$B$10:$E$80,4,FALSE)</f>
        <v>11500</v>
      </c>
      <c r="M39" s="47">
        <v>12000</v>
      </c>
      <c r="N39" s="47">
        <v>12500</v>
      </c>
      <c r="O39" s="47">
        <v>13750</v>
      </c>
      <c r="P39" s="99">
        <v>14250</v>
      </c>
    </row>
    <row r="40" spans="1:16" x14ac:dyDescent="0.2">
      <c r="A40" s="3" t="s">
        <v>121</v>
      </c>
      <c r="B40" s="36" t="s">
        <v>102</v>
      </c>
      <c r="C40" s="54">
        <v>390.14</v>
      </c>
      <c r="D40" s="24">
        <v>395.14956780503161</v>
      </c>
      <c r="E40" s="24">
        <v>395.36147123817204</v>
      </c>
      <c r="F40" s="24">
        <v>388.74357676951399</v>
      </c>
      <c r="G40" s="24">
        <v>393.44</v>
      </c>
      <c r="H40" s="24">
        <v>394.55642137547989</v>
      </c>
      <c r="I40" s="24">
        <v>390.79583388455671</v>
      </c>
      <c r="J40" s="29">
        <f t="shared" si="0"/>
        <v>-3.7605874909231716</v>
      </c>
      <c r="K40" s="48">
        <v>7184.41</v>
      </c>
      <c r="L40" s="47">
        <v>8972</v>
      </c>
      <c r="M40" s="47">
        <v>7100</v>
      </c>
      <c r="N40" s="47">
        <v>7100</v>
      </c>
      <c r="O40" s="47">
        <v>7450</v>
      </c>
      <c r="P40" s="99">
        <v>8192</v>
      </c>
    </row>
    <row r="41" spans="1:16" x14ac:dyDescent="0.2">
      <c r="A41" s="3" t="s">
        <v>73</v>
      </c>
      <c r="B41" s="36" t="s">
        <v>102</v>
      </c>
      <c r="C41" s="54">
        <v>141.44</v>
      </c>
      <c r="D41" s="24">
        <v>143.86140298677444</v>
      </c>
      <c r="E41" s="24">
        <v>149.60095549917227</v>
      </c>
      <c r="F41" s="24">
        <v>149.86779641737212</v>
      </c>
      <c r="G41" s="24">
        <v>154.91</v>
      </c>
      <c r="H41" s="24">
        <v>147.80786862553566</v>
      </c>
      <c r="I41" s="24">
        <v>149.43942695247989</v>
      </c>
      <c r="J41" s="29">
        <f t="shared" si="0"/>
        <v>1.63155832694423</v>
      </c>
      <c r="K41" s="48">
        <v>9919.19</v>
      </c>
      <c r="L41" s="47">
        <f>VLOOKUP(A41,'[1]Book 1'!$B$10:$E$80,4,FALSE)</f>
        <v>9990</v>
      </c>
      <c r="M41" s="47">
        <v>12300</v>
      </c>
      <c r="N41" s="47">
        <v>12500</v>
      </c>
      <c r="O41" s="47">
        <v>12920</v>
      </c>
      <c r="P41" s="99">
        <v>12328</v>
      </c>
    </row>
    <row r="42" spans="1:16" x14ac:dyDescent="0.2">
      <c r="A42" s="3" t="s">
        <v>74</v>
      </c>
      <c r="B42" s="36" t="s">
        <v>102</v>
      </c>
      <c r="C42" s="54">
        <v>559.29</v>
      </c>
      <c r="D42" s="24">
        <v>561.5994547646975</v>
      </c>
      <c r="E42" s="24">
        <v>554.72583526494122</v>
      </c>
      <c r="F42" s="24">
        <v>556.28495657955068</v>
      </c>
      <c r="G42" s="24">
        <v>566.87</v>
      </c>
      <c r="H42" s="24">
        <v>570.28254700431603</v>
      </c>
      <c r="I42" s="24">
        <v>566.16504091368392</v>
      </c>
      <c r="J42" s="29">
        <f t="shared" si="0"/>
        <v>-4.117506090632105</v>
      </c>
      <c r="K42" s="48">
        <v>19911.689999999999</v>
      </c>
      <c r="L42" s="47">
        <f>VLOOKUP(A42,'[1]Book 1'!$B$10:$E$80,4,FALSE)</f>
        <v>22000</v>
      </c>
      <c r="M42" s="47">
        <v>23000</v>
      </c>
      <c r="N42" s="47">
        <v>25000</v>
      </c>
      <c r="O42" s="47">
        <v>27000</v>
      </c>
      <c r="P42" s="99">
        <v>30000</v>
      </c>
    </row>
    <row r="43" spans="1:16" x14ac:dyDescent="0.2">
      <c r="A43" s="3" t="s">
        <v>75</v>
      </c>
      <c r="B43" s="36" t="s">
        <v>102</v>
      </c>
      <c r="C43" s="54">
        <v>75.55</v>
      </c>
      <c r="D43" s="24">
        <v>75.76793050750959</v>
      </c>
      <c r="E43" s="24">
        <v>77.833852102623325</v>
      </c>
      <c r="F43" s="24">
        <v>76.072753026417061</v>
      </c>
      <c r="G43" s="24">
        <v>76.98</v>
      </c>
      <c r="H43" s="24">
        <v>78.369824968813731</v>
      </c>
      <c r="I43" s="24">
        <v>80.670708748643392</v>
      </c>
      <c r="J43" s="29">
        <f t="shared" si="0"/>
        <v>2.3008837798296611</v>
      </c>
      <c r="K43" s="48">
        <v>1695.79</v>
      </c>
      <c r="L43" s="47">
        <f>VLOOKUP(A43,'[1]Book 1'!$B$10:$E$80,4,FALSE)</f>
        <v>2000</v>
      </c>
      <c r="M43" s="47">
        <v>2100</v>
      </c>
      <c r="N43" s="47">
        <v>2200</v>
      </c>
      <c r="O43" s="47">
        <v>2300</v>
      </c>
      <c r="P43" s="99">
        <v>2340</v>
      </c>
    </row>
    <row r="44" spans="1:16" x14ac:dyDescent="0.2">
      <c r="A44" s="3" t="s">
        <v>76</v>
      </c>
      <c r="B44" s="36" t="s">
        <v>102</v>
      </c>
      <c r="C44" s="54">
        <v>270.48</v>
      </c>
      <c r="D44" s="24">
        <v>271.35138272904584</v>
      </c>
      <c r="E44" s="24">
        <v>272.16609265479798</v>
      </c>
      <c r="F44" s="24">
        <v>270.46498651799664</v>
      </c>
      <c r="G44" s="24">
        <v>279.07</v>
      </c>
      <c r="H44" s="24">
        <v>298.1427458163173</v>
      </c>
      <c r="I44" s="24">
        <v>301.9846884883849</v>
      </c>
      <c r="J44" s="29">
        <f t="shared" si="0"/>
        <v>3.8419426720676029</v>
      </c>
      <c r="K44" s="48">
        <v>7083.76</v>
      </c>
      <c r="L44" s="47">
        <f>VLOOKUP(A44,'[1]Book 1'!$B$10:$E$80,4,FALSE)</f>
        <v>7167.5</v>
      </c>
      <c r="M44" s="47">
        <v>7442</v>
      </c>
      <c r="N44" s="47">
        <v>8505</v>
      </c>
      <c r="O44" s="47">
        <v>12179</v>
      </c>
      <c r="P44" s="99">
        <v>18119</v>
      </c>
    </row>
    <row r="45" spans="1:16" x14ac:dyDescent="0.2">
      <c r="A45" s="3" t="s">
        <v>34</v>
      </c>
      <c r="B45" s="36" t="s">
        <v>101</v>
      </c>
      <c r="C45" s="54">
        <v>1099.5999999999999</v>
      </c>
      <c r="D45" s="24">
        <v>1103.6783275204143</v>
      </c>
      <c r="E45" s="24">
        <v>1104.8713779086402</v>
      </c>
      <c r="F45" s="24">
        <v>1095.7908519589657</v>
      </c>
      <c r="G45" s="24">
        <v>1097.04</v>
      </c>
      <c r="H45" s="24">
        <v>1127.2593362649711</v>
      </c>
      <c r="I45" s="24">
        <v>1172.7878012583776</v>
      </c>
      <c r="J45" s="29">
        <f t="shared" si="0"/>
        <v>45.528464993406487</v>
      </c>
      <c r="K45" s="48">
        <v>136000.07</v>
      </c>
      <c r="L45" s="47">
        <f>VLOOKUP(A45,'[1]Book 1'!$B$10:$E$80,4,FALSE)</f>
        <v>140778</v>
      </c>
      <c r="M45" s="47">
        <v>140621</v>
      </c>
      <c r="N45" s="47">
        <v>140655</v>
      </c>
      <c r="O45" s="47">
        <v>145806</v>
      </c>
      <c r="P45" s="99">
        <v>161360</v>
      </c>
    </row>
    <row r="46" spans="1:16" x14ac:dyDescent="0.2">
      <c r="A46" s="3" t="s">
        <v>35</v>
      </c>
      <c r="B46" s="36" t="s">
        <v>101</v>
      </c>
      <c r="C46" s="54">
        <v>768.56</v>
      </c>
      <c r="D46" s="24">
        <v>784.3070251067636</v>
      </c>
      <c r="E46" s="24">
        <v>830.47573602345824</v>
      </c>
      <c r="F46" s="24">
        <v>839.73015047952526</v>
      </c>
      <c r="G46" s="24">
        <v>854.65</v>
      </c>
      <c r="H46" s="24">
        <v>903.23555929719203</v>
      </c>
      <c r="I46" s="24">
        <v>923.3783695089096</v>
      </c>
      <c r="J46" s="29">
        <f t="shared" si="0"/>
        <v>20.142810211717574</v>
      </c>
      <c r="K46" s="48">
        <v>62438.85</v>
      </c>
      <c r="L46" s="47">
        <f>VLOOKUP(A46,'[1]Book 1'!$B$10:$E$80,4,FALSE)</f>
        <v>64551.54</v>
      </c>
      <c r="M46" s="47">
        <v>73460</v>
      </c>
      <c r="N46" s="47">
        <v>68762</v>
      </c>
      <c r="O46" s="47">
        <v>69987</v>
      </c>
      <c r="P46" s="99">
        <v>73966</v>
      </c>
    </row>
    <row r="47" spans="1:16" x14ac:dyDescent="0.2">
      <c r="A47" s="3" t="s">
        <v>77</v>
      </c>
      <c r="B47" s="36" t="s">
        <v>102</v>
      </c>
      <c r="C47" s="54">
        <v>72.569999999999993</v>
      </c>
      <c r="D47" s="24">
        <v>72.684303218691809</v>
      </c>
      <c r="E47" s="24">
        <v>73.331863697714823</v>
      </c>
      <c r="F47" s="24">
        <v>70.068342385782714</v>
      </c>
      <c r="G47" s="24">
        <v>73.3</v>
      </c>
      <c r="H47" s="24">
        <v>77.214465384408584</v>
      </c>
      <c r="I47" s="24">
        <v>75.635896652433701</v>
      </c>
      <c r="J47" s="29">
        <f t="shared" si="0"/>
        <v>-1.5785687319748831</v>
      </c>
      <c r="K47" s="48">
        <v>0</v>
      </c>
      <c r="L47" s="47">
        <f>VLOOKUP(A47,'[1]Book 1'!$B$10:$E$80,4,FALSE)</f>
        <v>0</v>
      </c>
      <c r="M47" s="47">
        <v>0</v>
      </c>
      <c r="N47" s="47">
        <v>0</v>
      </c>
      <c r="O47" s="47">
        <v>0</v>
      </c>
      <c r="P47" s="99">
        <v>0</v>
      </c>
    </row>
    <row r="48" spans="1:16" x14ac:dyDescent="0.2">
      <c r="A48" s="3" t="s">
        <v>36</v>
      </c>
      <c r="B48" s="36" t="s">
        <v>101</v>
      </c>
      <c r="C48" s="54">
        <v>313.38</v>
      </c>
      <c r="D48" s="24">
        <v>317.69461431811339</v>
      </c>
      <c r="E48" s="24">
        <v>316.30837926102373</v>
      </c>
      <c r="F48" s="24">
        <v>311.6857559116869</v>
      </c>
      <c r="G48" s="24">
        <v>312.39</v>
      </c>
      <c r="H48" s="24">
        <v>311.69056961261771</v>
      </c>
      <c r="I48" s="24">
        <v>315.26882231412714</v>
      </c>
      <c r="J48" s="29">
        <f t="shared" si="0"/>
        <v>3.5782527015094274</v>
      </c>
      <c r="K48" s="48">
        <v>21593.77</v>
      </c>
      <c r="L48" s="47">
        <f>VLOOKUP(A48,'[1]Book 1'!$B$10:$E$80,4,FALSE)</f>
        <v>25745</v>
      </c>
      <c r="M48" s="47">
        <v>25120</v>
      </c>
      <c r="N48" s="47">
        <v>25375</v>
      </c>
      <c r="O48" s="47">
        <v>27109</v>
      </c>
      <c r="P48" s="99">
        <v>28340</v>
      </c>
    </row>
    <row r="49" spans="1:16" x14ac:dyDescent="0.2">
      <c r="A49" s="3" t="s">
        <v>37</v>
      </c>
      <c r="B49" s="36" t="s">
        <v>101</v>
      </c>
      <c r="C49" s="54">
        <v>5135.5</v>
      </c>
      <c r="D49" s="24">
        <v>5303.5413451930717</v>
      </c>
      <c r="E49" s="24">
        <v>5341.8300130464031</v>
      </c>
      <c r="F49" s="24">
        <v>5295.8384796961245</v>
      </c>
      <c r="G49" s="24">
        <v>5320.14</v>
      </c>
      <c r="H49" s="24">
        <v>5375.9711663607613</v>
      </c>
      <c r="I49" s="24">
        <v>5403.2271797754711</v>
      </c>
      <c r="J49" s="29">
        <f t="shared" si="0"/>
        <v>27.256013414709741</v>
      </c>
      <c r="K49" s="48">
        <v>532134.16</v>
      </c>
      <c r="L49" s="47">
        <f>VLOOKUP(A49,'[1]Book 1'!$B$10:$E$80,4,FALSE)</f>
        <v>571158</v>
      </c>
      <c r="M49" s="47">
        <v>623587</v>
      </c>
      <c r="N49" s="47">
        <v>685587</v>
      </c>
      <c r="O49" s="47">
        <v>716933</v>
      </c>
      <c r="P49" s="99">
        <v>766061</v>
      </c>
    </row>
    <row r="50" spans="1:16" x14ac:dyDescent="0.2">
      <c r="A50" s="3" t="s">
        <v>78</v>
      </c>
      <c r="B50" s="36" t="s">
        <v>102</v>
      </c>
      <c r="C50" s="54">
        <v>147.75</v>
      </c>
      <c r="D50" s="24">
        <v>149.8165452300384</v>
      </c>
      <c r="E50" s="24">
        <v>151.58360841049324</v>
      </c>
      <c r="F50" s="24">
        <v>145.26633110566826</v>
      </c>
      <c r="G50" s="24">
        <v>140.16999999999999</v>
      </c>
      <c r="H50" s="24">
        <v>143.28361116475349</v>
      </c>
      <c r="I50" s="24">
        <v>143.48888967612683</v>
      </c>
      <c r="J50" s="29">
        <f t="shared" si="0"/>
        <v>0.20527851137333641</v>
      </c>
      <c r="K50" s="48">
        <v>6699.59</v>
      </c>
      <c r="L50" s="47">
        <f>VLOOKUP(A50,'[1]Book 1'!$B$10:$E$80,4,FALSE)</f>
        <v>7563.5</v>
      </c>
      <c r="M50" s="47">
        <v>7563.5</v>
      </c>
      <c r="N50" s="47">
        <v>7752.58</v>
      </c>
      <c r="O50" s="47">
        <v>8412</v>
      </c>
      <c r="P50" s="99">
        <v>9524</v>
      </c>
    </row>
    <row r="51" spans="1:16" x14ac:dyDescent="0.2">
      <c r="A51" s="3" t="s">
        <v>38</v>
      </c>
      <c r="B51" s="36" t="s">
        <v>101</v>
      </c>
      <c r="C51" s="54">
        <v>220.46</v>
      </c>
      <c r="D51" s="24">
        <v>223.04980233082222</v>
      </c>
      <c r="E51" s="24">
        <v>225.97330424429296</v>
      </c>
      <c r="F51" s="24">
        <v>229.52600878041395</v>
      </c>
      <c r="G51" s="24">
        <v>239.03</v>
      </c>
      <c r="H51" s="24">
        <v>247.23331375089504</v>
      </c>
      <c r="I51" s="24">
        <v>241.5588470933364</v>
      </c>
      <c r="J51" s="29">
        <f t="shared" si="0"/>
        <v>-5.6744666575586393</v>
      </c>
      <c r="K51" s="48">
        <v>10520.6</v>
      </c>
      <c r="L51" s="47">
        <f>VLOOKUP(A51,'[1]Book 1'!$B$10:$E$80,4,FALSE)</f>
        <v>9373.57</v>
      </c>
      <c r="M51" s="47">
        <v>9500</v>
      </c>
      <c r="N51" s="47">
        <v>7000</v>
      </c>
      <c r="O51" s="47">
        <v>11740</v>
      </c>
      <c r="P51" s="99">
        <v>13408</v>
      </c>
    </row>
    <row r="52" spans="1:16" x14ac:dyDescent="0.2">
      <c r="A52" s="3" t="s">
        <v>79</v>
      </c>
      <c r="B52" s="36" t="s">
        <v>102</v>
      </c>
      <c r="C52" s="54">
        <v>95.89</v>
      </c>
      <c r="D52" s="24">
        <v>97.272258956075461</v>
      </c>
      <c r="E52" s="24">
        <v>99.055286093144503</v>
      </c>
      <c r="F52" s="24">
        <v>98.444239157348122</v>
      </c>
      <c r="G52" s="24">
        <v>100.22</v>
      </c>
      <c r="H52" s="24">
        <v>100.86586911755938</v>
      </c>
      <c r="I52" s="24">
        <v>99.333448485464146</v>
      </c>
      <c r="J52" s="29">
        <f t="shared" si="0"/>
        <v>-1.5324206320952385</v>
      </c>
      <c r="K52" s="48">
        <v>2261.9699999999998</v>
      </c>
      <c r="L52" s="47">
        <f>VLOOKUP(A52,'[1]Book 1'!$B$10:$E$80,4,FALSE)</f>
        <v>2504</v>
      </c>
      <c r="M52" s="47">
        <v>2630</v>
      </c>
      <c r="N52" s="47">
        <v>2900</v>
      </c>
      <c r="O52" s="47">
        <v>3200</v>
      </c>
      <c r="P52" s="99">
        <v>3500</v>
      </c>
    </row>
    <row r="53" spans="1:16" x14ac:dyDescent="0.2">
      <c r="A53" s="3" t="s">
        <v>80</v>
      </c>
      <c r="B53" s="36" t="s">
        <v>102</v>
      </c>
      <c r="C53" s="54">
        <v>128.53</v>
      </c>
      <c r="D53" s="24">
        <v>135.56707575479538</v>
      </c>
      <c r="E53" s="24">
        <v>134.00882738149713</v>
      </c>
      <c r="F53" s="24">
        <v>136.0895706887666</v>
      </c>
      <c r="G53" s="24">
        <v>139.35</v>
      </c>
      <c r="H53" s="24">
        <v>139.1904740796295</v>
      </c>
      <c r="I53" s="24">
        <v>134.81552094415133</v>
      </c>
      <c r="J53" s="29">
        <f t="shared" si="0"/>
        <v>-4.3749531354781652</v>
      </c>
      <c r="K53" s="48">
        <v>5041.3100000000004</v>
      </c>
      <c r="L53" s="47">
        <f>VLOOKUP(A53,'[1]Book 1'!$B$10:$E$80,4,FALSE)</f>
        <v>5000</v>
      </c>
      <c r="M53" s="47">
        <v>5000</v>
      </c>
      <c r="N53" s="47">
        <v>5250</v>
      </c>
      <c r="O53" s="47">
        <v>5300</v>
      </c>
      <c r="P53" s="99">
        <v>5300</v>
      </c>
    </row>
    <row r="54" spans="1:16" x14ac:dyDescent="0.2">
      <c r="A54" s="3" t="s">
        <v>81</v>
      </c>
      <c r="B54" s="36" t="s">
        <v>102</v>
      </c>
      <c r="C54" s="54">
        <v>276.77</v>
      </c>
      <c r="D54" s="24">
        <v>279.74556889816199</v>
      </c>
      <c r="E54" s="24">
        <v>277.72655849137237</v>
      </c>
      <c r="F54" s="24">
        <v>285.1606139773877</v>
      </c>
      <c r="G54" s="24">
        <v>290.04000000000002</v>
      </c>
      <c r="H54" s="24">
        <v>294.74161664599922</v>
      </c>
      <c r="I54" s="24">
        <v>295.2408064619321</v>
      </c>
      <c r="J54" s="29">
        <f t="shared" si="0"/>
        <v>0.49918981593287981</v>
      </c>
      <c r="K54" s="48">
        <v>20656.349999999999</v>
      </c>
      <c r="L54" s="47">
        <f>VLOOKUP(A54,'[1]Book 1'!$B$10:$E$80,4,FALSE)</f>
        <v>23145.35</v>
      </c>
      <c r="M54" s="47">
        <v>23794</v>
      </c>
      <c r="N54" s="47">
        <v>24430.91</v>
      </c>
      <c r="O54" s="47">
        <v>24848.95</v>
      </c>
      <c r="P54" s="99">
        <v>26539.32</v>
      </c>
    </row>
    <row r="55" spans="1:16" x14ac:dyDescent="0.2">
      <c r="A55" s="3" t="s">
        <v>82</v>
      </c>
      <c r="B55" s="36" t="s">
        <v>102</v>
      </c>
      <c r="C55" s="54">
        <v>206.93</v>
      </c>
      <c r="D55" s="24">
        <v>206.4868078906114</v>
      </c>
      <c r="E55" s="24">
        <v>205.62476310932735</v>
      </c>
      <c r="F55" s="24">
        <v>211.43982911084061</v>
      </c>
      <c r="G55" s="24">
        <v>214.36</v>
      </c>
      <c r="H55" s="24">
        <v>216.06798002673503</v>
      </c>
      <c r="I55" s="24">
        <v>216.53655441939421</v>
      </c>
      <c r="J55" s="29">
        <f t="shared" si="0"/>
        <v>0.46857439265917833</v>
      </c>
      <c r="K55" s="48">
        <v>5614</v>
      </c>
      <c r="L55" s="47">
        <f>VLOOKUP(A55,'[1]Book 1'!$B$10:$E$80,4,FALSE)</f>
        <v>5601.98</v>
      </c>
      <c r="M55" s="47">
        <v>5714</v>
      </c>
      <c r="N55" s="47">
        <v>5875.69</v>
      </c>
      <c r="O55" s="47">
        <v>6076</v>
      </c>
      <c r="P55" s="99">
        <v>6124.41</v>
      </c>
    </row>
    <row r="56" spans="1:16" x14ac:dyDescent="0.2">
      <c r="A56" s="3" t="s">
        <v>83</v>
      </c>
      <c r="B56" s="36" t="s">
        <v>102</v>
      </c>
      <c r="C56" s="54">
        <v>48.81</v>
      </c>
      <c r="D56" s="24">
        <v>48.789716369547541</v>
      </c>
      <c r="E56" s="24">
        <v>47.574060270502549</v>
      </c>
      <c r="F56" s="24">
        <v>52.741079780755861</v>
      </c>
      <c r="G56" s="24">
        <v>55.83</v>
      </c>
      <c r="H56" s="24">
        <v>57.639445862239313</v>
      </c>
      <c r="I56" s="24">
        <v>56.181428447097524</v>
      </c>
      <c r="J56" s="29">
        <f t="shared" si="0"/>
        <v>-1.4580174151417893</v>
      </c>
      <c r="K56" s="48">
        <v>0</v>
      </c>
      <c r="L56" s="47">
        <f>VLOOKUP(A56,'[1]Book 1'!$B$10:$E$80,4,FALSE)</f>
        <v>0</v>
      </c>
      <c r="M56" s="47">
        <v>0</v>
      </c>
      <c r="N56" s="47">
        <v>0</v>
      </c>
      <c r="O56" s="47">
        <v>0</v>
      </c>
      <c r="P56" s="99">
        <v>0</v>
      </c>
    </row>
    <row r="57" spans="1:16" x14ac:dyDescent="0.2">
      <c r="A57" s="3" t="s">
        <v>84</v>
      </c>
      <c r="B57" s="36" t="s">
        <v>102</v>
      </c>
      <c r="C57" s="54">
        <v>1690.8</v>
      </c>
      <c r="D57" s="24">
        <v>1734.0660312730192</v>
      </c>
      <c r="E57" s="24">
        <v>1734.2012673816382</v>
      </c>
      <c r="F57" s="24">
        <v>1713.3270172717391</v>
      </c>
      <c r="G57" s="24">
        <v>1729.11</v>
      </c>
      <c r="H57" s="24">
        <v>1761.1940689931548</v>
      </c>
      <c r="I57" s="24">
        <v>1791.0091693398488</v>
      </c>
      <c r="J57" s="29">
        <f t="shared" si="0"/>
        <v>29.815100346693953</v>
      </c>
      <c r="K57" s="48">
        <v>149824.04</v>
      </c>
      <c r="L57" s="47">
        <f>VLOOKUP(A57,'[1]Book 1'!$B$10:$E$80,4,FALSE)</f>
        <v>171072.17</v>
      </c>
      <c r="M57" s="47">
        <v>198217.5</v>
      </c>
      <c r="N57" s="47">
        <v>200314</v>
      </c>
      <c r="O57" s="47">
        <v>216469</v>
      </c>
      <c r="P57" s="99">
        <v>251710</v>
      </c>
    </row>
    <row r="58" spans="1:16" x14ac:dyDescent="0.2">
      <c r="A58" s="3" t="s">
        <v>85</v>
      </c>
      <c r="B58" s="36" t="s">
        <v>102</v>
      </c>
      <c r="C58" s="54">
        <v>235.15</v>
      </c>
      <c r="D58" s="24">
        <v>236.4112134099843</v>
      </c>
      <c r="E58" s="24">
        <v>235.26679944228761</v>
      </c>
      <c r="F58" s="24">
        <v>234.33179957104409</v>
      </c>
      <c r="G58" s="24">
        <v>232.78</v>
      </c>
      <c r="H58" s="24">
        <v>238.21081482426987</v>
      </c>
      <c r="I58" s="24">
        <v>242.03498300145858</v>
      </c>
      <c r="J58" s="29">
        <f t="shared" si="0"/>
        <v>3.8241681771887102</v>
      </c>
      <c r="K58" s="48">
        <v>13379.5</v>
      </c>
      <c r="L58" s="47">
        <f>VLOOKUP(A58,'[1]Book 1'!$B$10:$E$80,4,FALSE)</f>
        <v>13568</v>
      </c>
      <c r="M58" s="47">
        <v>15212</v>
      </c>
      <c r="N58" s="47">
        <v>15212</v>
      </c>
      <c r="O58" s="47">
        <v>14910</v>
      </c>
      <c r="P58" s="99">
        <v>16401</v>
      </c>
    </row>
    <row r="59" spans="1:16" x14ac:dyDescent="0.2">
      <c r="A59" s="3" t="s">
        <v>86</v>
      </c>
      <c r="B59" s="36" t="s">
        <v>102</v>
      </c>
      <c r="C59" s="54">
        <v>82.9</v>
      </c>
      <c r="D59" s="24">
        <v>80.706161961418445</v>
      </c>
      <c r="E59" s="24">
        <v>82.966965451766413</v>
      </c>
      <c r="F59" s="24">
        <v>81.251342440113021</v>
      </c>
      <c r="G59" s="24">
        <v>83.11</v>
      </c>
      <c r="H59" s="24">
        <v>83.465427895387023</v>
      </c>
      <c r="I59" s="24">
        <v>85.287519818618946</v>
      </c>
      <c r="J59" s="29">
        <f t="shared" si="0"/>
        <v>1.8220919232319233</v>
      </c>
      <c r="K59" s="48">
        <v>3400</v>
      </c>
      <c r="L59" s="47">
        <f>VLOOKUP(A59,'[1]Book 1'!$B$10:$E$80,4,FALSE)</f>
        <v>3600</v>
      </c>
      <c r="M59" s="47">
        <v>3700</v>
      </c>
      <c r="N59" s="47">
        <v>3800</v>
      </c>
      <c r="O59" s="47">
        <v>3800</v>
      </c>
      <c r="P59" s="99">
        <v>4200</v>
      </c>
    </row>
    <row r="60" spans="1:16" x14ac:dyDescent="0.2">
      <c r="A60" s="3" t="s">
        <v>87</v>
      </c>
      <c r="B60" s="36" t="s">
        <v>102</v>
      </c>
      <c r="C60" s="54">
        <v>120.08</v>
      </c>
      <c r="D60" s="24">
        <v>124.96868733816746</v>
      </c>
      <c r="E60" s="24">
        <v>126.02158322922938</v>
      </c>
      <c r="F60" s="24">
        <v>128.44771644631109</v>
      </c>
      <c r="G60" s="24">
        <v>128.87</v>
      </c>
      <c r="H60" s="24">
        <v>126.8500184680079</v>
      </c>
      <c r="I60" s="24">
        <v>132.95681313197051</v>
      </c>
      <c r="J60" s="29">
        <f t="shared" si="0"/>
        <v>6.106794663962603</v>
      </c>
      <c r="K60" s="48">
        <v>4000</v>
      </c>
      <c r="L60" s="47">
        <f>VLOOKUP(A60,'[1]Book 1'!$B$10:$E$80,4,FALSE)</f>
        <v>4200</v>
      </c>
      <c r="M60" s="47">
        <v>5200</v>
      </c>
      <c r="N60" s="47">
        <v>5200</v>
      </c>
      <c r="O60" s="47">
        <v>5200</v>
      </c>
      <c r="P60" s="99">
        <v>5200</v>
      </c>
    </row>
    <row r="61" spans="1:16" x14ac:dyDescent="0.2">
      <c r="A61" s="3" t="s">
        <v>39</v>
      </c>
      <c r="B61" s="36" t="s">
        <v>101</v>
      </c>
      <c r="C61" s="54">
        <v>1159.74</v>
      </c>
      <c r="D61" s="24">
        <v>1164.0738360700373</v>
      </c>
      <c r="E61" s="24">
        <v>1173.8619060987762</v>
      </c>
      <c r="F61" s="24">
        <v>1167.6156021500394</v>
      </c>
      <c r="G61" s="24">
        <v>1180.7</v>
      </c>
      <c r="H61" s="24">
        <v>1197.9443875970658</v>
      </c>
      <c r="I61" s="24">
        <v>1184.3219311420619</v>
      </c>
      <c r="J61" s="29">
        <f t="shared" si="0"/>
        <v>-13.622456455003885</v>
      </c>
      <c r="K61" s="48">
        <v>108226.1</v>
      </c>
      <c r="L61" s="47">
        <v>109308</v>
      </c>
      <c r="M61" s="47">
        <v>114340</v>
      </c>
      <c r="N61" s="47">
        <v>117199</v>
      </c>
      <c r="O61" s="47">
        <v>119543</v>
      </c>
      <c r="P61" s="99">
        <v>121933</v>
      </c>
    </row>
    <row r="62" spans="1:16" x14ac:dyDescent="0.2">
      <c r="A62" s="3" t="s">
        <v>40</v>
      </c>
      <c r="B62" s="36" t="s">
        <v>101</v>
      </c>
      <c r="C62" s="54">
        <v>5613.48</v>
      </c>
      <c r="D62" s="24">
        <v>5725.7385052656382</v>
      </c>
      <c r="E62" s="24">
        <v>5856.617529107788</v>
      </c>
      <c r="F62" s="24">
        <v>5827.327529107788</v>
      </c>
      <c r="G62" s="24">
        <v>5939.55</v>
      </c>
      <c r="H62" s="24">
        <v>6025.2382690099666</v>
      </c>
      <c r="I62" s="24">
        <v>6127.0002252771292</v>
      </c>
      <c r="J62" s="29">
        <f t="shared" si="0"/>
        <v>101.76195626716253</v>
      </c>
      <c r="K62" s="48">
        <v>621540.66</v>
      </c>
      <c r="L62" s="47">
        <f>VLOOKUP(A62,'[1]Book 1'!$B$10:$E$80,4,FALSE)</f>
        <v>648554</v>
      </c>
      <c r="M62" s="47">
        <v>673511</v>
      </c>
      <c r="N62" s="47">
        <v>690651</v>
      </c>
      <c r="O62" s="47">
        <v>725100.26</v>
      </c>
      <c r="P62" s="99">
        <v>746350.19</v>
      </c>
    </row>
    <row r="63" spans="1:16" x14ac:dyDescent="0.2">
      <c r="A63" s="3" t="s">
        <v>88</v>
      </c>
      <c r="B63" s="36" t="s">
        <v>102</v>
      </c>
      <c r="C63" s="54">
        <v>367.91</v>
      </c>
      <c r="D63" s="24">
        <v>377.63996002424022</v>
      </c>
      <c r="E63" s="24">
        <v>394.8859444534454</v>
      </c>
      <c r="F63" s="24">
        <v>415.50206586919751</v>
      </c>
      <c r="G63" s="24">
        <v>418.98</v>
      </c>
      <c r="H63" s="24">
        <v>420.93122323371165</v>
      </c>
      <c r="I63" s="24">
        <v>418.22577750641773</v>
      </c>
      <c r="J63" s="29">
        <f t="shared" si="0"/>
        <v>-2.7054457272939203</v>
      </c>
      <c r="K63" s="48">
        <v>11943.62</v>
      </c>
      <c r="L63" s="47">
        <f>VLOOKUP(A63,'[1]Book 1'!$B$10:$E$80,4,FALSE)</f>
        <v>14850</v>
      </c>
      <c r="M63" s="47">
        <v>16300</v>
      </c>
      <c r="N63" s="47">
        <v>17150.990000000002</v>
      </c>
      <c r="O63" s="47">
        <v>18000</v>
      </c>
      <c r="P63" s="99">
        <v>18900</v>
      </c>
    </row>
    <row r="64" spans="1:16" x14ac:dyDescent="0.2">
      <c r="A64" s="3" t="s">
        <v>89</v>
      </c>
      <c r="B64" s="36" t="s">
        <v>102</v>
      </c>
      <c r="C64" s="54">
        <v>140.41999999999999</v>
      </c>
      <c r="D64" s="24">
        <v>139.81028406443053</v>
      </c>
      <c r="E64" s="24">
        <v>138.43245894870012</v>
      </c>
      <c r="F64" s="24">
        <v>137.98717161870584</v>
      </c>
      <c r="G64" s="24">
        <v>140.59</v>
      </c>
      <c r="H64" s="24">
        <v>139.32603813511278</v>
      </c>
      <c r="I64" s="24">
        <v>139.82065126706496</v>
      </c>
      <c r="J64" s="29">
        <f t="shared" si="0"/>
        <v>0.49461313195217826</v>
      </c>
      <c r="K64" s="48">
        <v>5274.95</v>
      </c>
      <c r="L64" s="47">
        <f>VLOOKUP(A64,'[1]Book 1'!$B$10:$E$80,4,FALSE)</f>
        <v>5515</v>
      </c>
      <c r="M64" s="47">
        <v>6618</v>
      </c>
      <c r="N64" s="47">
        <v>6784</v>
      </c>
      <c r="O64" s="47">
        <v>11489</v>
      </c>
      <c r="P64" s="99">
        <v>11960</v>
      </c>
    </row>
    <row r="65" spans="1:16" x14ac:dyDescent="0.2">
      <c r="A65" s="3" t="s">
        <v>41</v>
      </c>
      <c r="B65" s="36" t="s">
        <v>101</v>
      </c>
      <c r="C65" s="54">
        <v>45.82</v>
      </c>
      <c r="D65" s="24">
        <v>45.478801128409103</v>
      </c>
      <c r="E65" s="24">
        <v>46.527216823761236</v>
      </c>
      <c r="F65" s="24">
        <v>46.192682995981912</v>
      </c>
      <c r="G65" s="24">
        <v>49.79</v>
      </c>
      <c r="H65" s="24">
        <v>50.492949423532373</v>
      </c>
      <c r="I65" s="24">
        <v>50.235076884599998</v>
      </c>
      <c r="J65" s="29">
        <f t="shared" si="0"/>
        <v>-0.25787253893237505</v>
      </c>
      <c r="K65" s="48">
        <v>700</v>
      </c>
      <c r="L65" s="47">
        <f>VLOOKUP(A65,'[1]Book 1'!$B$10:$E$80,4,FALSE)</f>
        <v>700</v>
      </c>
      <c r="M65" s="47">
        <v>700</v>
      </c>
      <c r="N65" s="47">
        <v>700</v>
      </c>
      <c r="O65" s="47">
        <v>700</v>
      </c>
      <c r="P65" s="99">
        <v>700</v>
      </c>
    </row>
    <row r="66" spans="1:16" x14ac:dyDescent="0.2">
      <c r="A66" s="3" t="s">
        <v>90</v>
      </c>
      <c r="B66" s="36" t="s">
        <v>102</v>
      </c>
      <c r="C66" s="54">
        <v>65.430000000000007</v>
      </c>
      <c r="D66" s="24">
        <v>65.873807300164316</v>
      </c>
      <c r="E66" s="24">
        <v>65.959313117686875</v>
      </c>
      <c r="F66" s="24">
        <v>64.882807360519905</v>
      </c>
      <c r="G66" s="24">
        <v>69.040000000000006</v>
      </c>
      <c r="H66" s="24">
        <v>71.731257632290763</v>
      </c>
      <c r="I66" s="24">
        <v>71.862127869039625</v>
      </c>
      <c r="J66" s="29">
        <f t="shared" si="0"/>
        <v>0.13087023674886211</v>
      </c>
      <c r="K66" s="48">
        <v>2478.2399999999998</v>
      </c>
      <c r="L66" s="47">
        <f>VLOOKUP(A66,'[1]Book 1'!$B$10:$E$80,4,FALSE)</f>
        <v>2500</v>
      </c>
      <c r="M66" s="47">
        <v>2750</v>
      </c>
      <c r="N66" s="47">
        <v>2500</v>
      </c>
      <c r="O66" s="47">
        <v>2250</v>
      </c>
      <c r="P66" s="99">
        <v>2500</v>
      </c>
    </row>
    <row r="67" spans="1:16" x14ac:dyDescent="0.2">
      <c r="A67" s="3" t="s">
        <v>91</v>
      </c>
      <c r="B67" s="36" t="s">
        <v>102</v>
      </c>
      <c r="C67" s="54">
        <v>249.56</v>
      </c>
      <c r="D67" s="24">
        <v>249.93719363903347</v>
      </c>
      <c r="E67" s="24">
        <v>254.58877062187253</v>
      </c>
      <c r="F67" s="24">
        <v>252.37488580131676</v>
      </c>
      <c r="G67" s="24">
        <v>249.62</v>
      </c>
      <c r="H67" s="24">
        <v>255.46979948524867</v>
      </c>
      <c r="I67" s="24">
        <v>257.24368716797096</v>
      </c>
      <c r="J67" s="29">
        <f t="shared" si="0"/>
        <v>1.7738876827222896</v>
      </c>
      <c r="K67" s="48">
        <v>17137.810000000001</v>
      </c>
      <c r="L67" s="47">
        <f>VLOOKUP(A67,'[1]Book 1'!$B$10:$E$80,4,FALSE)</f>
        <v>19202</v>
      </c>
      <c r="M67" s="47">
        <v>19632</v>
      </c>
      <c r="N67" s="47">
        <v>19856</v>
      </c>
      <c r="O67" s="47">
        <v>20452</v>
      </c>
      <c r="P67" s="99">
        <v>21977</v>
      </c>
    </row>
    <row r="68" spans="1:16" x14ac:dyDescent="0.2">
      <c r="A68" s="3" t="s">
        <v>92</v>
      </c>
      <c r="B68" s="36" t="s">
        <v>102</v>
      </c>
      <c r="C68" s="54">
        <v>213.6</v>
      </c>
      <c r="D68" s="24">
        <v>217.04868064045732</v>
      </c>
      <c r="E68" s="24">
        <v>221.5901058114959</v>
      </c>
      <c r="F68" s="24">
        <v>235.1990377103532</v>
      </c>
      <c r="G68" s="24">
        <v>261.58</v>
      </c>
      <c r="H68" s="24">
        <v>262.94402944612176</v>
      </c>
      <c r="I68" s="24">
        <v>268.48296614626088</v>
      </c>
      <c r="J68" s="29">
        <f t="shared" si="0"/>
        <v>5.5389367001391179</v>
      </c>
      <c r="K68" s="48">
        <v>11302.56</v>
      </c>
      <c r="L68" s="47">
        <f>VLOOKUP(A68,'[1]Book 1'!$B$10:$E$80,4,FALSE)</f>
        <v>14693.32</v>
      </c>
      <c r="M68" s="47">
        <v>19101.099999999999</v>
      </c>
      <c r="N68" s="47">
        <v>22812</v>
      </c>
      <c r="O68" s="47">
        <v>23838</v>
      </c>
      <c r="P68" s="99">
        <v>24500</v>
      </c>
    </row>
    <row r="69" spans="1:16" x14ac:dyDescent="0.2">
      <c r="A69" s="3" t="s">
        <v>93</v>
      </c>
      <c r="B69" s="36" t="s">
        <v>102</v>
      </c>
      <c r="C69" s="54">
        <v>100.16</v>
      </c>
      <c r="D69" s="24">
        <v>102.052644560573</v>
      </c>
      <c r="E69" s="24">
        <v>103.40036469883412</v>
      </c>
      <c r="F69" s="24">
        <v>101.62395500517236</v>
      </c>
      <c r="G69" s="24">
        <v>102.72</v>
      </c>
      <c r="H69" s="24">
        <v>106.36566554209594</v>
      </c>
      <c r="I69" s="24">
        <v>108.51969287523944</v>
      </c>
      <c r="J69" s="29">
        <f t="shared" si="0"/>
        <v>2.1540273331435031</v>
      </c>
      <c r="K69" s="48">
        <v>1500</v>
      </c>
      <c r="L69" s="47">
        <f>VLOOKUP(A69,'[1]Book 1'!$B$10:$E$80,4,FALSE)</f>
        <v>1000</v>
      </c>
      <c r="M69" s="47">
        <v>200</v>
      </c>
      <c r="N69" s="47">
        <v>0</v>
      </c>
      <c r="O69" s="47">
        <v>900</v>
      </c>
      <c r="P69" s="99">
        <v>0</v>
      </c>
    </row>
    <row r="70" spans="1:16" x14ac:dyDescent="0.2">
      <c r="A70" s="3" t="s">
        <v>42</v>
      </c>
      <c r="B70" s="36" t="s">
        <v>101</v>
      </c>
      <c r="C70" s="54">
        <v>34.619999999999997</v>
      </c>
      <c r="D70" s="24">
        <v>35.673393901526573</v>
      </c>
      <c r="E70" s="24">
        <v>38.384178388177695</v>
      </c>
      <c r="F70" s="24">
        <v>40.608908509361399</v>
      </c>
      <c r="G70" s="24">
        <v>44.74</v>
      </c>
      <c r="H70" s="24">
        <v>46.276709304161734</v>
      </c>
      <c r="I70" s="24">
        <v>45.998840297725636</v>
      </c>
      <c r="J70" s="29">
        <f t="shared" si="0"/>
        <v>-0.27786900643609869</v>
      </c>
      <c r="K70" s="48">
        <v>1497.46</v>
      </c>
      <c r="L70" s="47">
        <f>VLOOKUP(A70,'[1]Book 1'!$B$10:$E$80,4,FALSE)</f>
        <v>750</v>
      </c>
      <c r="M70" s="47">
        <v>1000</v>
      </c>
      <c r="N70" s="47">
        <v>1000</v>
      </c>
      <c r="O70" s="47">
        <v>1000</v>
      </c>
      <c r="P70" s="99">
        <v>1100</v>
      </c>
    </row>
    <row r="71" spans="1:16" x14ac:dyDescent="0.2">
      <c r="A71" s="3" t="s">
        <v>94</v>
      </c>
      <c r="B71" s="36" t="s">
        <v>102</v>
      </c>
      <c r="C71" s="54">
        <v>204.83</v>
      </c>
      <c r="D71" s="24">
        <v>206.4423921808941</v>
      </c>
      <c r="E71" s="24">
        <v>202.01512498328097</v>
      </c>
      <c r="F71" s="24">
        <v>193.10579750064142</v>
      </c>
      <c r="G71" s="24">
        <v>202.26</v>
      </c>
      <c r="H71" s="24">
        <v>212.60601720198812</v>
      </c>
      <c r="I71" s="24">
        <v>216.87820137727869</v>
      </c>
      <c r="J71" s="29">
        <f t="shared" si="0"/>
        <v>4.2721841752905618</v>
      </c>
      <c r="K71" s="48">
        <v>5067.58</v>
      </c>
      <c r="L71" s="47">
        <f>VLOOKUP(A71,'[1]Book 1'!$B$10:$E$80,4,FALSE)</f>
        <v>5102.5</v>
      </c>
      <c r="M71" s="47">
        <v>5102.5</v>
      </c>
      <c r="N71" s="47">
        <v>5102.5</v>
      </c>
      <c r="O71" s="47">
        <v>6030.8</v>
      </c>
      <c r="P71" s="99">
        <v>7000</v>
      </c>
    </row>
    <row r="72" spans="1:16" x14ac:dyDescent="0.2">
      <c r="A72" s="3" t="s">
        <v>43</v>
      </c>
      <c r="B72" s="36" t="s">
        <v>101</v>
      </c>
      <c r="C72" s="54">
        <v>1860.6</v>
      </c>
      <c r="D72" s="24">
        <v>1893.1686989667801</v>
      </c>
      <c r="E72" s="24">
        <v>1899.8013064825236</v>
      </c>
      <c r="F72" s="24">
        <v>1965.6523607094998</v>
      </c>
      <c r="G72" s="24">
        <v>2064.64</v>
      </c>
      <c r="H72" s="24">
        <v>2180.2911016829207</v>
      </c>
      <c r="I72" s="24">
        <v>2249.3030288342356</v>
      </c>
      <c r="J72" s="29">
        <f t="shared" si="0"/>
        <v>69.011927151314922</v>
      </c>
      <c r="K72" s="48">
        <v>159461.85</v>
      </c>
      <c r="L72" s="47">
        <f>VLOOKUP(A72,'[1]Book 1'!$B$10:$E$80,4,FALSE)</f>
        <v>166884</v>
      </c>
      <c r="M72" s="47">
        <v>185923</v>
      </c>
      <c r="N72" s="47">
        <v>187165</v>
      </c>
      <c r="O72" s="47">
        <v>191895</v>
      </c>
      <c r="P72" s="99">
        <v>214095</v>
      </c>
    </row>
    <row r="73" spans="1:16" x14ac:dyDescent="0.2">
      <c r="A73" s="3" t="s">
        <v>95</v>
      </c>
      <c r="B73" s="36" t="s">
        <v>102</v>
      </c>
      <c r="C73" s="54">
        <v>182.96</v>
      </c>
      <c r="D73" s="24">
        <v>185.85210354875073</v>
      </c>
      <c r="E73" s="24">
        <v>185.08123874791892</v>
      </c>
      <c r="F73" s="24">
        <v>180.90041641151595</v>
      </c>
      <c r="G73" s="24">
        <v>186.29</v>
      </c>
      <c r="H73" s="24">
        <v>191.53421992400379</v>
      </c>
      <c r="I73" s="24">
        <v>193.03639505766685</v>
      </c>
      <c r="J73" s="29">
        <f t="shared" ref="J73:J78" si="1">+I73-H73</f>
        <v>1.5021751336630587</v>
      </c>
      <c r="K73" s="48">
        <v>6737.69</v>
      </c>
      <c r="L73" s="47">
        <f>VLOOKUP(A73,'[1]Book 1'!$B$10:$E$80,4,FALSE)</f>
        <v>6784</v>
      </c>
      <c r="M73" s="47">
        <v>6784</v>
      </c>
      <c r="N73" s="47">
        <v>6784</v>
      </c>
      <c r="O73" s="47">
        <v>6986.12</v>
      </c>
      <c r="P73" s="99">
        <v>7182.79</v>
      </c>
    </row>
    <row r="74" spans="1:16" x14ac:dyDescent="0.2">
      <c r="A74" s="3" t="s">
        <v>96</v>
      </c>
      <c r="B74" s="36" t="s">
        <v>102</v>
      </c>
      <c r="C74" s="54">
        <v>1254.92</v>
      </c>
      <c r="D74" s="24">
        <v>1259.3224364566063</v>
      </c>
      <c r="E74" s="24">
        <v>1260.16345520084</v>
      </c>
      <c r="F74" s="24">
        <v>1254.9018143667618</v>
      </c>
      <c r="G74" s="24">
        <v>1252.6500000000001</v>
      </c>
      <c r="H74" s="24">
        <v>1265.3856653340506</v>
      </c>
      <c r="I74" s="24">
        <v>1284.9050012534613</v>
      </c>
      <c r="J74" s="29">
        <f t="shared" si="1"/>
        <v>19.519335919410651</v>
      </c>
      <c r="K74" s="48">
        <v>138645.57</v>
      </c>
      <c r="L74" s="47">
        <f>VLOOKUP(A74,'[1]Book 1'!$B$10:$E$80,4,FALSE)</f>
        <v>147590</v>
      </c>
      <c r="M74" s="47">
        <v>156500</v>
      </c>
      <c r="N74" s="47">
        <v>167900</v>
      </c>
      <c r="O74" s="47">
        <v>180300</v>
      </c>
      <c r="P74" s="99">
        <v>187000</v>
      </c>
    </row>
    <row r="75" spans="1:16" x14ac:dyDescent="0.2">
      <c r="A75" s="3" t="s">
        <v>44</v>
      </c>
      <c r="B75" s="36" t="s">
        <v>101</v>
      </c>
      <c r="C75" s="54">
        <v>248.08</v>
      </c>
      <c r="D75" s="24">
        <v>247.79055063086327</v>
      </c>
      <c r="E75" s="24">
        <v>249.22186252371466</v>
      </c>
      <c r="F75" s="24">
        <v>247.25891162054396</v>
      </c>
      <c r="G75" s="24">
        <v>248</v>
      </c>
      <c r="H75" s="24">
        <v>243.46041870409582</v>
      </c>
      <c r="I75" s="24">
        <v>245.72403410102334</v>
      </c>
      <c r="J75" s="29">
        <f t="shared" si="1"/>
        <v>2.2636153969275199</v>
      </c>
      <c r="K75" s="48">
        <v>20096.87</v>
      </c>
      <c r="L75" s="47">
        <f>VLOOKUP(A75,'[1]Book 1'!$B$10:$E$80,4,FALSE)</f>
        <v>21101.71</v>
      </c>
      <c r="M75" s="47">
        <v>22000</v>
      </c>
      <c r="N75" s="47">
        <v>22372</v>
      </c>
      <c r="O75" s="47">
        <v>22439</v>
      </c>
      <c r="P75" s="99">
        <v>27193.16</v>
      </c>
    </row>
    <row r="76" spans="1:16" x14ac:dyDescent="0.2">
      <c r="A76" s="3" t="s">
        <v>97</v>
      </c>
      <c r="B76" s="36" t="s">
        <v>102</v>
      </c>
      <c r="C76" s="54">
        <v>310.7</v>
      </c>
      <c r="D76" s="24">
        <v>307.05158847645816</v>
      </c>
      <c r="E76" s="24">
        <v>312.87960629672392</v>
      </c>
      <c r="F76" s="24">
        <v>315.68624041301211</v>
      </c>
      <c r="G76" s="24">
        <v>303.29000000000002</v>
      </c>
      <c r="H76" s="24">
        <v>306.2587487941085</v>
      </c>
      <c r="I76" s="24">
        <v>303.05536255247819</v>
      </c>
      <c r="J76" s="29">
        <f t="shared" si="1"/>
        <v>-3.2033862416303123</v>
      </c>
      <c r="K76" s="48">
        <v>24296.42</v>
      </c>
      <c r="L76" s="47">
        <f>VLOOKUP(A76,'[1]Book 1'!$B$10:$E$80,4,FALSE)</f>
        <v>26383</v>
      </c>
      <c r="M76" s="47">
        <v>26500</v>
      </c>
      <c r="N76" s="47">
        <v>26500</v>
      </c>
      <c r="O76" s="47">
        <v>22909</v>
      </c>
      <c r="P76" s="99">
        <v>25759</v>
      </c>
    </row>
    <row r="77" spans="1:16" x14ac:dyDescent="0.2">
      <c r="A77" s="3" t="s">
        <v>98</v>
      </c>
      <c r="B77" s="36" t="s">
        <v>102</v>
      </c>
      <c r="C77" s="54">
        <v>147.27000000000001</v>
      </c>
      <c r="D77" s="24">
        <v>149.98643922263147</v>
      </c>
      <c r="E77" s="24">
        <v>149.12639450642422</v>
      </c>
      <c r="F77" s="24">
        <v>143.86627067957613</v>
      </c>
      <c r="G77" s="24">
        <v>145.91999999999999</v>
      </c>
      <c r="H77" s="24">
        <v>153.00217398134654</v>
      </c>
      <c r="I77" s="24">
        <v>150.49086810274491</v>
      </c>
      <c r="J77" s="29">
        <f t="shared" si="1"/>
        <v>-2.5113058786016325</v>
      </c>
      <c r="K77" s="48">
        <v>16000</v>
      </c>
      <c r="L77" s="47">
        <f>VLOOKUP(A77,'[1]Book 1'!$B$10:$E$80,4,FALSE)</f>
        <v>17000</v>
      </c>
      <c r="M77" s="47">
        <v>18000</v>
      </c>
      <c r="N77" s="47">
        <v>18000</v>
      </c>
      <c r="O77" s="47">
        <v>18000</v>
      </c>
      <c r="P77" s="99">
        <v>18000</v>
      </c>
    </row>
    <row r="78" spans="1:16" x14ac:dyDescent="0.2">
      <c r="A78" s="3" t="s">
        <v>45</v>
      </c>
      <c r="B78" s="36" t="s">
        <v>101</v>
      </c>
      <c r="C78" s="54">
        <v>1001.36</v>
      </c>
      <c r="D78" s="24">
        <v>1048.7108446795319</v>
      </c>
      <c r="E78" s="24">
        <v>1072.6906247127902</v>
      </c>
      <c r="F78" s="24">
        <v>1067.3990423518001</v>
      </c>
      <c r="G78" s="24">
        <v>1063.6600000000001</v>
      </c>
      <c r="H78" s="24">
        <v>1067.4532117602985</v>
      </c>
      <c r="I78" s="24">
        <v>1103.1575602623586</v>
      </c>
      <c r="J78" s="29">
        <f t="shared" si="1"/>
        <v>35.704348502060157</v>
      </c>
      <c r="K78" s="48">
        <v>77987.45</v>
      </c>
      <c r="L78" s="47">
        <f>VLOOKUP(A78,'[1]Book 1'!$B$10:$E$80,4,FALSE)</f>
        <v>86597.1</v>
      </c>
      <c r="M78" s="47">
        <v>91100</v>
      </c>
      <c r="N78" s="47">
        <v>90800</v>
      </c>
      <c r="O78" s="47">
        <v>98200</v>
      </c>
      <c r="P78" s="99">
        <v>117660.46</v>
      </c>
    </row>
    <row r="79" spans="1:16" x14ac:dyDescent="0.2">
      <c r="A79" s="3"/>
      <c r="B79" s="36"/>
      <c r="C79" s="54"/>
      <c r="D79" s="24"/>
      <c r="E79" s="24"/>
      <c r="F79" s="24"/>
      <c r="G79" s="24"/>
      <c r="H79" s="24"/>
      <c r="I79" s="24"/>
      <c r="J79" s="29"/>
      <c r="K79" s="48"/>
      <c r="L79" s="47"/>
      <c r="M79" s="47"/>
      <c r="N79" s="47"/>
      <c r="O79" s="47"/>
      <c r="P79" s="100"/>
    </row>
    <row r="80" spans="1:16" s="13" customFormat="1" ht="16.5" thickBot="1" x14ac:dyDescent="0.3">
      <c r="A80" s="12" t="s">
        <v>99</v>
      </c>
      <c r="B80" s="38"/>
      <c r="C80" s="39">
        <f>SUM(C8:C79)</f>
        <v>36700</v>
      </c>
      <c r="D80" s="40">
        <f>SUM(D8:D79)</f>
        <v>37300.002832594037</v>
      </c>
      <c r="E80" s="40">
        <f>SUM(E8:E79)</f>
        <v>37700.000282899164</v>
      </c>
      <c r="F80" s="40">
        <f>SUM(F8:F79)</f>
        <v>37699.999207551475</v>
      </c>
      <c r="G80" s="40">
        <f>ROUND(SUM(G8:G79),-2)</f>
        <v>38300</v>
      </c>
      <c r="H80" s="40">
        <f>ROUND(SUM(H8:H79),-2)</f>
        <v>39000</v>
      </c>
      <c r="I80" s="40">
        <f>ROUND(SUM(I8:I79),-2)</f>
        <v>39400</v>
      </c>
      <c r="J80" s="41">
        <f>SUM(J8:J79)</f>
        <v>400.00053808807581</v>
      </c>
      <c r="K80" s="49">
        <f t="shared" ref="K80:P80" si="2">SUM(K8:K78)</f>
        <v>2974273.6600000011</v>
      </c>
      <c r="L80" s="49">
        <f t="shared" si="2"/>
        <v>3190687.94</v>
      </c>
      <c r="M80" s="49">
        <f t="shared" si="2"/>
        <v>3404057.77</v>
      </c>
      <c r="N80" s="49">
        <f t="shared" si="2"/>
        <v>3536086.1500000004</v>
      </c>
      <c r="O80" s="49">
        <f t="shared" si="2"/>
        <v>3740168.9699999997</v>
      </c>
      <c r="P80" s="101">
        <f t="shared" si="2"/>
        <v>4052917.89</v>
      </c>
    </row>
    <row r="82" spans="2:16" s="2" customFormat="1" x14ac:dyDescent="0.2">
      <c r="B82" s="14"/>
      <c r="C82" s="28"/>
      <c r="D82" s="26" t="s">
        <v>114</v>
      </c>
      <c r="E82" s="26"/>
      <c r="F82" s="26"/>
      <c r="G82" s="26"/>
      <c r="H82" s="94"/>
      <c r="I82" s="94"/>
      <c r="J82" s="31"/>
      <c r="K82" s="50"/>
      <c r="L82" s="50"/>
      <c r="M82" s="50"/>
      <c r="N82" s="50"/>
      <c r="O82" s="50"/>
    </row>
    <row r="83" spans="2:16" x14ac:dyDescent="0.2">
      <c r="D83" s="26" t="s">
        <v>115</v>
      </c>
      <c r="E83" s="26"/>
      <c r="F83" s="26"/>
      <c r="G83" s="26"/>
      <c r="H83" s="26"/>
      <c r="I83" s="26"/>
    </row>
    <row r="85" spans="2:16" x14ac:dyDescent="0.2">
      <c r="O85" s="51">
        <f>[2]Precepts!$E$81-O80</f>
        <v>0</v>
      </c>
      <c r="P85" s="95"/>
    </row>
  </sheetData>
  <sheetProtection algorithmName="SHA-512" hashValue="Ur7a5ZuwELDXFWKFCaF0YxZ7rnZ60urUpBbD1UxKBRnz8DXb94HDobnACl2oq8TDC2XFxGMhrTQCS1du0+lK4w==" saltValue="05Xta3sKlk5tvgbCrzF24Q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5:Z75">
    <sortCondition ref="A75"/>
  </sortState>
  <pageMargins left="0.39" right="0.22" top="0.23" bottom="0.23" header="0.17" footer="0.18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2024-25</vt:lpstr>
      <vt:lpstr>Data</vt:lpstr>
      <vt:lpstr>'2024-25'!Print_Area</vt:lpstr>
      <vt:lpstr>Data!Print_Area</vt:lpstr>
    </vt:vector>
  </TitlesOfParts>
  <Company>NKDC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Larter</dc:creator>
  <cp:lastModifiedBy>Clerk to Harmston PC</cp:lastModifiedBy>
  <cp:lastPrinted>2024-01-24T16:46:34Z</cp:lastPrinted>
  <dcterms:created xsi:type="dcterms:W3CDTF">2012-12-06T14:48:27Z</dcterms:created>
  <dcterms:modified xsi:type="dcterms:W3CDTF">2024-01-24T16:47:27Z</dcterms:modified>
</cp:coreProperties>
</file>